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9935" windowHeight="7590" activeTab="3"/>
  </bookViews>
  <sheets>
    <sheet name="Summary 92.95.96" sheetId="1" r:id="rId1"/>
    <sheet name="92.95.96 Plan" sheetId="2" r:id="rId2"/>
    <sheet name="Summary" sheetId="3" r:id="rId3"/>
    <sheet name="92 Plan" sheetId="4" r:id="rId4"/>
    <sheet name="95 Plan " sheetId="5" r:id="rId5"/>
    <sheet name="96 Plan " sheetId="6" r:id="rId6"/>
    <sheet name="Statement - 1" sheetId="7" r:id="rId7"/>
    <sheet name="Statement - 2" sheetId="8" r:id="rId8"/>
    <sheet name="Statement - 3" sheetId="9" r:id="rId9"/>
  </sheets>
  <definedNames>
    <definedName name="_xlnm.Print_Area" localSheetId="3">'92 Plan'!$A$1:$G$64</definedName>
    <definedName name="_xlnm.Print_Area" localSheetId="1">'92.95.96 Plan'!$A$1:$G$64</definedName>
    <definedName name="_xlnm.Print_Area" localSheetId="4">'95 Plan '!$A$1:$G$25</definedName>
    <definedName name="_xlnm.Print_Area" localSheetId="5">'96 Plan '!$A$1:$G$30</definedName>
    <definedName name="_xlnm.Print_Area" localSheetId="6">'Statement - 1'!$A$1:$G$11</definedName>
    <definedName name="_xlnm.Print_Area" localSheetId="7">'Statement - 2'!$A$1:$G$44</definedName>
    <definedName name="_xlnm.Print_Area" localSheetId="8">'Statement - 3'!$A$1:$G$21</definedName>
    <definedName name="_xlnm.Print_Area" localSheetId="2">'Summary'!$A$1:$G$34</definedName>
    <definedName name="_xlnm.Print_Area" localSheetId="0">'Summary 92.95.96'!$A$1:$G$22</definedName>
    <definedName name="_xlnm.Print_Titles" localSheetId="3">'92 Plan'!$8:$9</definedName>
    <definedName name="_xlnm.Print_Titles" localSheetId="1">'92.95.96 Plan'!$8:$9</definedName>
    <definedName name="_xlnm.Print_Titles" localSheetId="6">'Statement - 1'!$6:$7</definedName>
    <definedName name="_xlnm.Print_Titles" localSheetId="7">'Statement - 2'!$6:$7</definedName>
    <definedName name="_xlnm.Print_Titles" localSheetId="8">'Statement - 3'!$6:$7</definedName>
  </definedNames>
  <calcPr fullCalcOnLoad="1"/>
</workbook>
</file>

<file path=xl/sharedStrings.xml><?xml version="1.0" encoding="utf-8"?>
<sst xmlns="http://schemas.openxmlformats.org/spreadsheetml/2006/main" count="345" uniqueCount="169">
  <si>
    <t>101  :  Welfare of Physically Handicapped</t>
  </si>
  <si>
    <t>001  :  Direction &amp; Administration</t>
  </si>
  <si>
    <t>102  :  Child Welfare</t>
  </si>
  <si>
    <t xml:space="preserve">104  :  Welfare of Aged, Infirm and Destitute </t>
  </si>
  <si>
    <t>106  :  Correctional Services</t>
  </si>
  <si>
    <t>200  :  Other Programme</t>
  </si>
  <si>
    <t>800  :  Other Expenditure</t>
  </si>
  <si>
    <t>Summary</t>
  </si>
  <si>
    <t>Social Defence Department, Gujarat State, Gandhinagar</t>
  </si>
  <si>
    <t>Name of the Scheme</t>
  </si>
  <si>
    <t xml:space="preserve">% against Grant Allocation </t>
  </si>
  <si>
    <t>Sr. No.</t>
  </si>
  <si>
    <t>SUMMARY</t>
  </si>
  <si>
    <t>Demand No.  92  Plan</t>
  </si>
  <si>
    <t>Demand No.  95  Plan</t>
  </si>
  <si>
    <t>Demand No.  96  Plan</t>
  </si>
  <si>
    <t>Total 96 Plan</t>
  </si>
  <si>
    <t xml:space="preserve"> Grand  Total   Plan</t>
  </si>
  <si>
    <t>Demand No.  92 Plan</t>
  </si>
  <si>
    <t>Demand No.  95 Plan</t>
  </si>
  <si>
    <t>Demand No.  96 Plan</t>
  </si>
  <si>
    <t xml:space="preserve">Demand No. 92 </t>
  </si>
  <si>
    <t xml:space="preserve">Demand No. 95 </t>
  </si>
  <si>
    <t xml:space="preserve">Demand No. 96  </t>
  </si>
  <si>
    <t>Grand Total  Plan</t>
  </si>
  <si>
    <t>Information Technology</t>
  </si>
  <si>
    <t>Building Construction</t>
  </si>
  <si>
    <t>Social Justice and Empowerment Department</t>
  </si>
  <si>
    <t>% against Original Estimates</t>
  </si>
  <si>
    <t>% against Provision</t>
  </si>
  <si>
    <t xml:space="preserve">Total </t>
  </si>
  <si>
    <t>96-001  :  Direction &amp; Administration</t>
  </si>
  <si>
    <t>96-101  :  Welfare of Physically Handicapped</t>
  </si>
  <si>
    <t>96-102  :  Child Welfare</t>
  </si>
  <si>
    <t xml:space="preserve">96-104  :  Welfare of Aged, Infirm and Destitute </t>
  </si>
  <si>
    <t>96-106  :  Correctional Services</t>
  </si>
  <si>
    <t>96-200  :  Other Programme</t>
  </si>
  <si>
    <t>96-800  :  Other Expenditure</t>
  </si>
  <si>
    <t>96-Building Construction</t>
  </si>
  <si>
    <t>NSAP</t>
  </si>
  <si>
    <t>ICPS</t>
  </si>
  <si>
    <t>NSAP Grand Total</t>
  </si>
  <si>
    <t>ICPS Grand Total</t>
  </si>
  <si>
    <t xml:space="preserve">Target </t>
  </si>
  <si>
    <t>Achievement</t>
  </si>
  <si>
    <t>Plan 2016-17</t>
  </si>
  <si>
    <t>Year 2016-17 : Statement 1 (A) Plan</t>
  </si>
  <si>
    <t>Provision 2016-17</t>
  </si>
  <si>
    <r>
      <t>( Rs.</t>
    </r>
    <r>
      <rPr>
        <b/>
        <sz val="14"/>
        <color indexed="8"/>
        <rFont val="Rupee Foradian"/>
        <family val="2"/>
      </rPr>
      <t xml:space="preserve"> </t>
    </r>
    <r>
      <rPr>
        <b/>
        <sz val="14"/>
        <color indexed="8"/>
        <rFont val="Calibri"/>
        <family val="2"/>
      </rPr>
      <t>In Lakhs )</t>
    </r>
  </si>
  <si>
    <r>
      <t>( Rs.</t>
    </r>
    <r>
      <rPr>
        <b/>
        <sz val="14"/>
        <color indexed="8"/>
        <rFont val="Rupee Foradian"/>
        <family val="0"/>
      </rPr>
      <t xml:space="preserve"> </t>
    </r>
    <r>
      <rPr>
        <b/>
        <sz val="14"/>
        <color indexed="8"/>
        <rFont val="Calibri"/>
        <family val="2"/>
      </rPr>
      <t>In Lakhs )</t>
    </r>
  </si>
  <si>
    <t>( Rs. In Lakhs )</t>
  </si>
  <si>
    <t xml:space="preserve">૦૦૧ : નિર્દેશ અને વહીવટ </t>
  </si>
  <si>
    <t xml:space="preserve">૦૯૨ : ૨૨૩૫ : ૦૨ : ૦૦૧ : 0૧ ( SCW-(૧) સમાજ સુરક્ષા નિયામકની કચેરી. </t>
  </si>
  <si>
    <t xml:space="preserve">૦૯૨ : ૨૨૩૫ : ૦૨ : ૦૦૧ : ૦૨ ( SCW-(૨) સમાજ કલ્યાણ ક્ષેત્રે તાલીમ સંશોધન અને પરિસંવાદો. </t>
  </si>
  <si>
    <t>૦૯૨ : ૨૨૩૫ : ૦૨ : ૦૦૧ : ૦૩ ( SCW-(૫) માહિતી, શિક્ષણ અને સંદેશા વ્યવહાર ) (I.E.C)</t>
  </si>
  <si>
    <t>કુલ : ૦૦૧</t>
  </si>
  <si>
    <t>૧૦૧ : વિકલાંગોનું કલ્યાણ</t>
  </si>
  <si>
    <t>૦૯૨ : ૨૨૩૫ : ૦૨ : ૧૦૧ : 0૧ ( SCW-૬ વિકલાંગ વિદ્યાર્થીઓને શિષ્યવૃતિ )</t>
  </si>
  <si>
    <t xml:space="preserve">૦૯૨ : ૨૨૩૫ : ૦૨ : ૧૦૧ : ૦૨ ( SCW-૭ અપંગોને કૃત્રિમ અંગો અને શૈક્ષણિક તથા શ્રાવ્ય સાધનો પુરા પાડવા ) </t>
  </si>
  <si>
    <t xml:space="preserve">૦૯૨ : ૨૨૩૫ : ૦૨ : ૧૦૧ : ૦૫ ( SCW-૧૪ વૃધ્ધો અને અશક્તો માટે આશ્રયગૃહ ).  </t>
  </si>
  <si>
    <t xml:space="preserve">૦૯૨ : ૨૨૩૫ : ૦૨ : ૧૦૧ : ૦૬ ( SCW-૧૦ સમુહ આધારીત પુન:સ્થાપન કાર્યક્રમ ).  </t>
  </si>
  <si>
    <t xml:space="preserve">૦૯૨ : ૨૨૩૫ : ૦૨ : ૧૦૧ : ૦૭ ( SCW-૧૧ અશક્તતા આયુક્તની કચેરીની સ્થાપના ) </t>
  </si>
  <si>
    <t xml:space="preserve">૦૯૨ : ૨૨૩૫ : ૦૨ : ૧૦૧ : ૦૮ ( SCW-૯ પોલિયોના દર્દીઓ માટે શસ્ત્રક્રિયા દરમ્યાનના અને શસ્ત્રક્રિયા પછીના કાર્યક્રમો ) </t>
  </si>
  <si>
    <t xml:space="preserve">૦૯૨ : ૨૨૩૫ : ૦૨ : ૧૦૧ : ૦૯ ( SCW-૧૨ શિક્ષિત અશક્ત વ્યક્તિઓને વધુ સારા રોજગાર પૂરા પાડવા ) </t>
  </si>
  <si>
    <t xml:space="preserve">૦૯૨ : ૨૨૩૫ : ૦૨ : ૧૦૧ : ૧૦ ( SCW-૧૩ અશક્ત વ્યક્તિઓને નાણાકિય સહાય ) - Partly (C.S.S.) (સંત સૂરદાસ યોજના) </t>
  </si>
  <si>
    <t xml:space="preserve">૦૯૨ : ૨૨૩૫ : ૦૨ : ૧૦૧ : ૧૨ ( વિકલાંગો માટે વિમા યોજના ) </t>
  </si>
  <si>
    <t xml:space="preserve">૦૯૨ : ૨૨૩૫ : ૦૨ : ૧૦૧ : ૧૩ ( SCW-૨૦ વરિષ્ઠ નાગરિકોના ક્લ્યાણ અને નિભાવના અમલ માટે (ACT-2007) ).  </t>
  </si>
  <si>
    <t>૦૯૨ : ૨૨૩૫ : ૦૨ : ૧૦૧ : ૧૪ ( SCW-૨૧ સ્કીમ ફોર ઇમ્પ્લીમેન્શન ઓફ પર્સન્સ વીથ ડિસેબીલીટીઝ એકટ- ૧૯૯૫ (C.S.S.)</t>
  </si>
  <si>
    <t>કુલ : ૧૦૧</t>
  </si>
  <si>
    <t xml:space="preserve">૧૦૨ : બાળ કલ્યાણ </t>
  </si>
  <si>
    <t xml:space="preserve">૦૯૨ : ૨૨૩૫ : ૦૨ : ૧૦૨ : ૦૧ ( SCW-૩ બાળ કલ્યાણ માટે વિકાસ કાર્યક્રમ - બાલવાડી ) ૪ બાળ માર્ગદર્શક કેન્દ્રોને સહાયક અનુદાન </t>
  </si>
  <si>
    <t xml:space="preserve">૦૯૨ : ૨૨૩૫ : ૦૨ : ૧૦૨ : ૦૩ ( SCW-૪ બાળ ગુનેગાર શાખા ) - (C.S.S.). </t>
  </si>
  <si>
    <t xml:space="preserve">૦૯૨ : ૨૨૩૫ : ૦૨ : ૧૦૨ : ૦૫ ( SCW-૪૧ બાળ ગુનેગાર શાખા ( પાલક માતા-પિતાની યોજના ) ). </t>
  </si>
  <si>
    <t xml:space="preserve">૦૯૨ : ૨૨૩૫ : ૦૨ : ૧૦૨ : ૦૭ ( SCW- ) ગુજરાત રાજય બાળ અધિકાર સંરક્ષણ આયોગની રચના  </t>
  </si>
  <si>
    <t>કુલ : ૧૦૨</t>
  </si>
  <si>
    <t xml:space="preserve">૧૦૪ : વ્રુધ્ધો, અશક્ત અને નિરાધાર વ્યક્તિઓનું ક્લ્યાણ </t>
  </si>
  <si>
    <t>૦૯૨ : ૨૨૩૫ : ૦૨ : ૧૦૪ : ૦૧ ( SCW-૧૯ સુધારાલક્ષી અને બિન સુધારાલક્ષી સંસ્થાઓમાંથી છુટી કરેલ વ્યક્તિઓ માટે પશ્વાદ્ સંભાળ અને પુન: સ્થાપન કાર્યક્રમ,</t>
  </si>
  <si>
    <t xml:space="preserve">૦૯૨ : ૨૨૩૫ : ૦૨ : ૧૦૪ : ૦૨ ( SCW-૩૯ ગરીબ અને નિરાધારોનું ક્લ્યાણ ). </t>
  </si>
  <si>
    <t>કુલ : ૧૦૪</t>
  </si>
  <si>
    <t xml:space="preserve">૧૦૬ : સુધારાલક્ષી સેવાઓ </t>
  </si>
  <si>
    <t xml:space="preserve">(જનરલ) ૦૯૨ : ૨૨૩૫ : ૦૨ : ૧૦૬ : ૦૧ ( SCW-૨૪ મધ્યસ્થ જેલોમાં કેદીઓનું કલ્યાણ ) </t>
  </si>
  <si>
    <t xml:space="preserve">(જનરલ) ૦૯૨ : ૨૨૩૫ : ૦૨ : ૧૦૬ : ૦૨ ( SCW-૧૮ અનુસૂચિત જાતિ પેટા યોજના બાળ ગુનેગાર અદાલતો મારફત ઉછેર સંભાળ સેવા સહિત બાળકો માટે વિકાસ અને પુરસ્કૃત કાર્યક્રમ ).  </t>
  </si>
  <si>
    <t>કુલ : ૧૦૬</t>
  </si>
  <si>
    <t xml:space="preserve">૨૦૦ : અન્ય કાર્યક્રમ </t>
  </si>
  <si>
    <t>૦૯૨ : ૨૨૩૫ : ૦૨ : ૨૦૦ : ૦૨ ( SCW-૩૪ અશક્ત અને વૃધ્ધ વ્યક્તિઓને રોકડ સહાય ( અંત્યોદય ) ( રાષ્ટ્રિય વૃધ્ધ પેન્શન યોજના ) - (C.S.S.)</t>
  </si>
  <si>
    <t>૦૯૨ : ૨૨૩૫ : ૦૨ : ૨૦૦ : ૦૩ ( SCW-૩૫ રાષ્ટ્રિય કુંટુંબ સહાય યોજન (સંકટ મોચન યોજના ) - (C.S.S.)</t>
  </si>
  <si>
    <t>કુલ : ૨૦૦</t>
  </si>
  <si>
    <t xml:space="preserve">૮૦૦ : અન્ય ખર્ચ </t>
  </si>
  <si>
    <t xml:space="preserve">૦૯૨ : ૨૨૩૫ : ૦૨ : ૮૦૦ : ૦૧ ( SCW-૨૩ ભિક્ષા નાબૂદી ભિક્ષુકોના પુન:સ્થાપન માટે કાર્યક્રમ ) </t>
  </si>
  <si>
    <t xml:space="preserve">૦૯૨ : ૨૨૩૫ : ૦૨ : ૮૦૦ : ૦૨ ( SCW-૫૮ તૃતીય જાતિના વ્‍યકિતઓને પેન્‍શન  ) </t>
  </si>
  <si>
    <t xml:space="preserve">૦૯૨ : ૨૨૩૫ : ૦૨ : ૮૦૦ : ૦૪ ( SCW-૫૯ તૃતીય જાતિના વિધાર્થીઓને સ્‍કોલરશીપ ) </t>
  </si>
  <si>
    <t>કુલ : ૮૦૦</t>
  </si>
  <si>
    <t xml:space="preserve">કુલ : ૯૨ પ્લાન </t>
  </si>
  <si>
    <t xml:space="preserve">માહિતી પ્રાધોગિકી </t>
  </si>
  <si>
    <t xml:space="preserve">૦૯૧ : ૨૨૫૧ : ૦૯૦ : ૦૦ : ૦૧ સચિવાલય સામાજિક સેવાઓ. </t>
  </si>
  <si>
    <t xml:space="preserve">૦૯૧ : ૨૨૫૧ : ૦૦ : ૮૦૦ : ૦૧ ( માહિતી પ્રાધોગિકી ) / કોમ્પ્યુટર ખરીદી માટે. </t>
  </si>
  <si>
    <t xml:space="preserve">કુલ : માહિતી પ્રાધોગિકી </t>
  </si>
  <si>
    <t xml:space="preserve">મકાન બાંધકામ </t>
  </si>
  <si>
    <t xml:space="preserve">૦૮૪ : ૪૨૩૫ : ૦૧ : ૨૦૧ : ૪૨ ( મકાન બાંધકામ ) </t>
  </si>
  <si>
    <t xml:space="preserve">કુલ : મકાન બાંધકામ </t>
  </si>
  <si>
    <t xml:space="preserve">    સમગ્ર કુલ : ૯૨ પ્લાન </t>
  </si>
  <si>
    <t xml:space="preserve">૦૯૫ : ૨૨૩૫ : ૦૨ : ૧૦૧ : ૦૧ ( SCW-૬ અનુસુચિત જાતિ પેટા યોજના વિકલાંગ વિદ્યાર્થીઓને શિષ્યવૃત્તિઓ ) </t>
  </si>
  <si>
    <t xml:space="preserve">૦૯૫ : ૨૨૩૫ : ૦૨ : ૧૦૧ : ૦૨ ( SCW-૮) વિકલાંગ વ્યક્તિઓની ક્લ્યાણ યોજના. </t>
  </si>
  <si>
    <t xml:space="preserve">૦૯૫ : ૨૨૩૫ : ૦૨ : ૧૦૧ : ૦૩ ( SCW-૧૩ અશક્ત વ્યક્તિઓને નાણાંકીય સહાય ) - (C.S.S.) (સંત સૂરદાસ યોજના) </t>
  </si>
  <si>
    <t xml:space="preserve">૦૯૫ : ૨૨૩૫ : ૦૨ : ૧૦૧ : ૦૪ ( SCW-૧૦ સમુહ આધારિત પુન:સ્થાપન ).  </t>
  </si>
  <si>
    <t xml:space="preserve">૦૯૫ : ૨૨૩૫ : ૦૨ : ૧૦૧ : ૦૫ ( SCW-૭ અપંગોને કૃત્રિમ અંગો અને શૈક્ષણિક તથા શ્રાવ્ય સાધનો પૂરા પાડવા ) </t>
  </si>
  <si>
    <t xml:space="preserve">૦૯૫ : ૨૨૩૫ : ૦૨ : ૧૦૨ : ૦૨ ( SCW-૧૮ અનુસૂચિત જાતિ પેટા યોજના બાળ ગુનેગાર અદાલતો મારફત ઉછેર સંભાળ સેવા સહિત બાળકો માટે વિકાસ અને પુરસ્કૃત કાર્યક્રમ ). </t>
  </si>
  <si>
    <t>૦૯૫ : ૨૨૩૫ : ૦૨ : ૨૦૦ : ૦૧ ( SCW-૩૪ રાષ્ટ્રીય વૃધ્ધ પેન્શન યોજના ( વય વંદના યોજના ) - (C.S.S.)</t>
  </si>
  <si>
    <t>૦૯૫ : ૨૨૩૫ : ૦૨ : ૨૦૦ : ૦૨ ( SCW-૩૫ રાષ્ટ્રીય કુંટુંબ સહાય યોજના ( સંકટ મોચન યોજના ) - (C.S.S.)</t>
  </si>
  <si>
    <t xml:space="preserve">કુલ : ૯૫ પ્લાન </t>
  </si>
  <si>
    <t xml:space="preserve">૭૯૬ - ટીએએસપી </t>
  </si>
  <si>
    <t xml:space="preserve">૦૯૬ : ૨૨૩૫ : ૦૨ : ૭૯૬ : ૦૫- SCW-૮-  વિકલાંગો માટે કલ્યાણ યોજના. </t>
  </si>
  <si>
    <t xml:space="preserve">૦૯૬ : ૨૨૩૫ : ૦૨ : ૭૯૬ : ૦૮ ( SCW-૭ અપંગોને કૃત્રિમ અંગો અને શૈક્ષણિક તથા શ્રાવ્ય સાધનો પુરા પાડવા ) </t>
  </si>
  <si>
    <t>૦૯૬ : ૨૨૩૫ : ૦૨ : ૭૯૬ : ૧૦ ( SCW-૩૪ રાષ્ટ્રીય વૃધ્ધ પેન્શન યોજના ( વય વંદના યોજના ) - (C.S.S.)</t>
  </si>
  <si>
    <t xml:space="preserve">૦૯૬ : ૨૨૩૫ : ૦૨ : ૭૯૬ : ૧૧ ( SCW-૬ વિકલાંગોને શિષ્યવૃત્તિ. ) </t>
  </si>
  <si>
    <t xml:space="preserve">૦૯૬ : ૨૨૩૫ : ૦૨ : ૭૯૬ : ૧૨ ( SCW-૧૦ સમુહ આધારિત પુન:સ્થાપન કાર્યક્રમ ).  </t>
  </si>
  <si>
    <t>૦૯૬ : ૨૨૩૫ : ૦૨ : ૭૯૬ : ૧૪ ( SCW-૧ સામાજિક સુરક્ષા નિયામકની કચેરી.</t>
  </si>
  <si>
    <t xml:space="preserve">૦૯૬ : ૨૨૩૫ : ૦૨ : ૭૯૬ : ૧૫ ( SCW-૧૩ તીવ્ર અશક્ત વ્યક્તિઓને નાણાંકીય સહાય ) - (C.S.S.) (સંત સૂરદાસ યોજના) </t>
  </si>
  <si>
    <t xml:space="preserve">૦૯૬ : ૨૨૩૫ : ૦૨ : ૭૯૬ : ૧૬ ( SCW-૪ વલસાડ જિલ્લામાં ઓબ્ઝર્વેશન શરૂ કરવા બાબત ) - (C.S.S.).  </t>
  </si>
  <si>
    <t>૦૯૬ : ૨૨૩૫ : ૦૨ : ૭૯૬ : ૧૮ ( રાષ્ટ્રીય કુંટુંબ સહાય યોજના  ( સંકટ મોચન યોજના ) ( અંત્યોદય ) - (C.S.S.)</t>
  </si>
  <si>
    <t xml:space="preserve">૦૯૬ : ૨૨૩૫ : ૦૨ : ૭૯૬ : ૧૯ ( વરિષ્ઠ નાગારિકોના કલ્યાણ અને નિભાવના અમલ માટે ).  </t>
  </si>
  <si>
    <t xml:space="preserve">૦૯૬ : ૪૨૩૫ : ૦૨ : ૭૯૬ : ૪૨ ( RBD - ૧૦૪ મકાન બાંધકામ ) </t>
  </si>
  <si>
    <t xml:space="preserve">માહિતી પ્રૌધોગિકી </t>
  </si>
  <si>
    <t xml:space="preserve">મુદ્દા નં.૧ :  જે યોજનાઓમાં ખાતાના વડાઓને પ્રથમ ત્રિમાસિકના નિશ્ચિત હિસ્સા (ટકાવારી) થી ઓછી ગ્રાંટ મળેલ હોય તેની વિગતો દર્શાવતું પત્રક </t>
  </si>
  <si>
    <t>Grant Allocation April-16 to June-16</t>
  </si>
  <si>
    <t>Expenditure June-16</t>
  </si>
  <si>
    <t xml:space="preserve">મુદ્દા નં.૨ :  જે યોજનાઓમાં વાર્ષિક જોગવાઇ સામે ૨૦ % થી ઓછો ખર્ચ થયેલ હોય તેવી યોજનાઓની વિગત દર્શાવતું પત્રક </t>
  </si>
  <si>
    <t>( As on June - 2016 )</t>
  </si>
  <si>
    <t>( As on August - 2016 )</t>
  </si>
  <si>
    <t xml:space="preserve">મુદ્દા નં.3 : કેન્દ્રીય પુરસ્કૃત યોજનાઓની વિગતો દર્શાવતું પત્રક </t>
  </si>
  <si>
    <t xml:space="preserve">૦૯૨ : ૨૨૩૫ : ૦૨ : ૧૦૧ : ૦૩ ( SCW-૮)  વિકલાંગ  કલ્યાણ માટે યોજના.  </t>
  </si>
  <si>
    <t>SUMMARY (92,95,96)</t>
  </si>
  <si>
    <t>Demand No.  92,95,96 Plan</t>
  </si>
  <si>
    <t>Demand No.  92,95,96  Plan</t>
  </si>
  <si>
    <t xml:space="preserve"> ૨૨૩૫ : ૦૨ : ૦૦૧ : ૦૨ ( SCW-(૨) સમાજ કલ્યાણ ક્ષેત્રે તાલીમ સંશોધન અને પરિસંવાદો. </t>
  </si>
  <si>
    <t xml:space="preserve"> ૨૨૩૫ : ૦૨ : ૦૦૧ : 0૧ ( SCW-(૧) સમાજ સુરક્ષા નિયામકની કચેરી. </t>
  </si>
  <si>
    <t xml:space="preserve"> ૨૨૩૫ : ૦૨ : ૦૦૧ : ૦૩ ( SCW-(૫) માહિતી, શિક્ષણ અને સંદેશા વ્યવહાર ) (I.E.C)</t>
  </si>
  <si>
    <t>૨૨૩૫ : ૦૨ : ૧૦૧ : 0૧ ( SCW-૬ વિકલાંગ વિદ્યાર્થીઓને શિષ્યવૃતિ )</t>
  </si>
  <si>
    <t xml:space="preserve">૨૨૩૫ : ૦૨ : ૧૦૧ : ૦૨ ( SCW-૭ અપંગોને કૃત્રિમ અંગો અને શૈક્ષણિક તથા શ્રાવ્ય સાધનો પુરા પાડવા ) </t>
  </si>
  <si>
    <t xml:space="preserve"> ૨૨૩૫ : ૦૨ : ૧૦૧ : ૦૫ ( SCW-૧૪ વૃધ્ધો અને અશક્તો માટે આશ્રયગૃહ ).  </t>
  </si>
  <si>
    <t xml:space="preserve"> ૨૨૩૫ : ૦૨ : ૧૦૧ : ૦૬ ( SCW-૧૦ સમુહ આધારીત પુન:સ્થાપન કાર્યક્રમ ).  </t>
  </si>
  <si>
    <t xml:space="preserve">૨૨૩૫ : ૦૨ : ૧૦૧ : ૦૭ ( SCW-૧૧ અશક્તતા આયુક્તની કચેરીની સ્થાપના ) </t>
  </si>
  <si>
    <t xml:space="preserve">૨૨૩૫ : ૦૨ : ૧૦૧ : ૦૮ ( SCW-૯ પોલિયોના દર્દીઓ માટે શસ્ત્રક્રિયા દરમ્યાનના અને શસ્ત્રક્રિયા પછીના કાર્યક્રમો ) </t>
  </si>
  <si>
    <t xml:space="preserve"> ૨૨૩૫ : ૦૨ : ૧૦૧ : ૦૯ ( SCW-૧૨ શિક્ષિત અશક્ત વ્યક્તિઓને વધુ સારા રોજગાર પૂરા પાડવા ) </t>
  </si>
  <si>
    <t xml:space="preserve"> ૨૨૩૫ : ૦૨ : ૧૦૧ : ૧૦ ( SCW-૧૩ અશક્ત વ્યક્તિઓને નાણાકિય સહાય ) - Partly (C.S.S.) (સંત સૂરદાસ યોજના) </t>
  </si>
  <si>
    <t xml:space="preserve"> ૨૨૩૫ : ૦૨ : ૧૦૧ : ૧૨ ( વિકલાંગો માટે વિમા યોજના ) </t>
  </si>
  <si>
    <t xml:space="preserve"> ૨૨૩૫ : ૦૨ : ૧૦૧ : ૧૩ ( SCW-૨૦ વરિષ્ઠ નાગરિકોના ક્લ્યાણ અને નિભાવના અમલ માટે (ACT-2007) ).  </t>
  </si>
  <si>
    <t xml:space="preserve"> ૨૨૩૫ : ૦૨ : ૧૦૧ : ૧૪ ( SCW-૨૧ સ્કીમ ફોર ઇમ્પ્લીમેન્શન ઓફ પર્સન્સ વીથ ડિસેબીલીટીઝ એકટ- ૧૯૯૫ (C.S.S.)</t>
  </si>
  <si>
    <t xml:space="preserve"> ૨૨૩૫ : ૦૨ : ૧૦૨ : ૦૧ ( SCW-૩ બાળ કલ્યાણ માટે વિકાસ કાર્યક્રમ - બાલવાડી ) ૪ બાળ માર્ગદર્શક કેન્દ્રોને સહાયક અનુદાન </t>
  </si>
  <si>
    <t xml:space="preserve"> ૨૨૩૫ : ૦૨ : ૧૦૨ : ૦૩ ( SCW-૪ બાળ ગુનેગાર શાખા ) - (C.S.S.). </t>
  </si>
  <si>
    <t xml:space="preserve"> ૨૨૩૫ : ૦૨ : ૧૦૨ : ૦૫ ( SCW-૪૧ બાળ ગુનેગાર શાખા ( પાલક માતા-પિતાની યોજના ) ). </t>
  </si>
  <si>
    <t xml:space="preserve"> ૨૨૩૫ : ૦૨ : ૧૦૨ : ૦૭ ( SCW- ) ગુજરાત રાજય બાળ અધિકાર સંરક્ષણ આયોગની રચના  </t>
  </si>
  <si>
    <t xml:space="preserve"> ૨૨૩૫ : ૦૨ : ૧૦૪ : ૦૧ ( SCW-૧૯ સુધારાલક્ષી અને બિન સુધારાલક્ષી સંસ્થાઓમાંથી છુટી કરેલ વ્યક્તિઓ માટે પશ્વાદ્ સંભાળ અને પુન: સ્થાપન કાર્યક્રમ,</t>
  </si>
  <si>
    <t xml:space="preserve"> ૨૨૩૫ : ૦૨ : ૧૦૪ : ૦૨ ( SCW-૩૯ ગરીબ અને નિરાધારોનું ક્લ્યાણ ). </t>
  </si>
  <si>
    <t xml:space="preserve"> ૨૨૩૫ : ૦૨ : ૧૦૬ : ૦૧ ( SCW-૨૪ મધ્યસ્થ જેલોમાં કેદીઓનું કલ્યાણ ) </t>
  </si>
  <si>
    <t xml:space="preserve">૨૨૩૫ : ૦૨ : ૧૦૬ : ૦૨ ( SCW-૧૮ અનુસૂચિત જાતિ પેટા યોજના બાળ ગુનેગાર અદાલતો મારફત ઉછેર સંભાળ સેવા સહિત બાળકો માટે વિકાસ અને પુરસ્કૃત કાર્યક્રમ ).  </t>
  </si>
  <si>
    <t xml:space="preserve"> ૨૨૩૫ : ૦૨ : ૨૦૦ : ૦૨ ( SCW-૩૪ અશક્ત અને વૃધ્ધ વ્યક્તિઓને રોકડ સહાય ( અંત્યોદય ) ( રાષ્ટ્રિય વૃધ્ધ પેન્શન યોજના ) - (C.S.S.)</t>
  </si>
  <si>
    <t xml:space="preserve"> ૨૨૩૫ : ૦૨ : ૨૦૦ : ૦૩ ( SCW-૩૫ રાષ્ટ્રિય કુંટુંબ સહાય યોજન (સંકટ મોચન યોજના ) - (C.S.S.)</t>
  </si>
  <si>
    <t xml:space="preserve"> ૨૨૩૫ : ૦૨ : ૮૦૦ : ૦૧ ( SCW-૨૩ ભિક્ષા નાબૂદી ભિક્ષુકોના પુન:સ્થાપન માટે કાર્યક્રમ ) </t>
  </si>
  <si>
    <t xml:space="preserve"> ૨૨૩૫ : ૦૨ : ૮૦૦ : ૦૨ ( SCW-૫૮ તૃતીય જાતિના વ્‍યકિતઓને પેન્‍શન  ) </t>
  </si>
  <si>
    <t xml:space="preserve"> ૨૨૩૫ : ૦૨ : ૮૦૦ : ૦૪ ( SCW-૫૯ તૃતીય જાતિના વિધાર્થીઓને સ્‍કોલરશીપ ) </t>
  </si>
  <si>
    <t xml:space="preserve"> ૨૨૫૧ : ૦૯૦ : ૦૦ : ૦૧ સચિવાલય સામાજિક સેવાઓ. </t>
  </si>
  <si>
    <t xml:space="preserve">૨૨૫૧ : ૦૦ : ૮૦૦ : ૦૧ ( માહિતી પ્રાધોગિકી ) / કોમ્પ્યુટર ખરીદી માટે. </t>
  </si>
  <si>
    <t xml:space="preserve"> ૪૨૩૫ : ૦૧ : ૨૦૧ : ૪૨ ( મકાન બાંધકામ ) </t>
  </si>
  <si>
    <t xml:space="preserve">    સમગ્ર કુલ : પ્લાન </t>
  </si>
  <si>
    <t xml:space="preserve">કુલ :  પ્લાન </t>
  </si>
  <si>
    <t xml:space="preserve"> Expenditure up October 2016</t>
  </si>
  <si>
    <t>Expenditure October 2016</t>
  </si>
  <si>
    <t>Grant Allocation April-16 to Oct-16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</si>
</sst>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7000447]0"/>
    <numFmt numFmtId="177" formatCode="0;[Red]0"/>
    <numFmt numFmtId="178" formatCode="0.0;[Red]0.0"/>
    <numFmt numFmtId="179" formatCode="0.00;[Red]0.00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[$-7000447]0.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Rupee Foradian"/>
      <family val="2"/>
    </font>
    <font>
      <b/>
      <sz val="12"/>
      <name val="Shruti"/>
      <family val="2"/>
    </font>
    <font>
      <sz val="12"/>
      <name val="Shrut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Shruti"/>
      <family val="2"/>
    </font>
    <font>
      <b/>
      <sz val="12"/>
      <color indexed="8"/>
      <name val="Shrut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20"/>
      <color indexed="8"/>
      <name val="Calibri"/>
      <family val="2"/>
    </font>
    <font>
      <b/>
      <u val="single"/>
      <sz val="20"/>
      <color indexed="8"/>
      <name val="Calibri"/>
      <family val="2"/>
    </font>
    <font>
      <b/>
      <u val="single"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Shruti"/>
      <family val="2"/>
    </font>
    <font>
      <b/>
      <sz val="12"/>
      <color theme="1"/>
      <name val="Shruti"/>
      <family val="2"/>
    </font>
    <font>
      <b/>
      <sz val="20"/>
      <color theme="1"/>
      <name val="Calibri"/>
      <family val="2"/>
    </font>
    <font>
      <b/>
      <u val="single"/>
      <sz val="20"/>
      <color theme="1"/>
      <name val="Calibri"/>
      <family val="2"/>
    </font>
    <font>
      <b/>
      <u val="single"/>
      <sz val="2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center" vertical="center"/>
    </xf>
    <xf numFmtId="179" fontId="52" fillId="0" borderId="0" xfId="0" applyNumberFormat="1" applyFont="1" applyFill="1" applyBorder="1" applyAlignment="1">
      <alignment vertical="center"/>
    </xf>
    <xf numFmtId="0" fontId="52" fillId="0" borderId="0" xfId="0" applyFont="1" applyFill="1" applyBorder="1" applyAlignment="1">
      <alignment/>
    </xf>
    <xf numFmtId="0" fontId="53" fillId="0" borderId="10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vertical="center"/>
    </xf>
    <xf numFmtId="0" fontId="55" fillId="0" borderId="0" xfId="0" applyFont="1" applyFill="1" applyAlignment="1">
      <alignment/>
    </xf>
    <xf numFmtId="0" fontId="54" fillId="0" borderId="0" xfId="0" applyFont="1" applyFill="1" applyAlignment="1">
      <alignment horizontal="right" vertical="center"/>
    </xf>
    <xf numFmtId="0" fontId="56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7" fillId="0" borderId="10" xfId="0" applyFont="1" applyFill="1" applyBorder="1" applyAlignment="1">
      <alignment horizontal="center"/>
    </xf>
    <xf numFmtId="0" fontId="57" fillId="0" borderId="0" xfId="0" applyFont="1" applyFill="1" applyAlignment="1">
      <alignment/>
    </xf>
    <xf numFmtId="0" fontId="53" fillId="0" borderId="10" xfId="0" applyFont="1" applyFill="1" applyBorder="1" applyAlignment="1">
      <alignment/>
    </xf>
    <xf numFmtId="179" fontId="53" fillId="0" borderId="10" xfId="0" applyNumberFormat="1" applyFont="1" applyFill="1" applyBorder="1" applyAlignment="1">
      <alignment vertical="center"/>
    </xf>
    <xf numFmtId="2" fontId="53" fillId="0" borderId="10" xfId="0" applyNumberFormat="1" applyFont="1" applyFill="1" applyBorder="1" applyAlignment="1">
      <alignment vertical="center"/>
    </xf>
    <xf numFmtId="0" fontId="53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/>
    </xf>
    <xf numFmtId="0" fontId="53" fillId="0" borderId="11" xfId="0" applyFont="1" applyFill="1" applyBorder="1" applyAlignment="1">
      <alignment horizontal="left" vertical="center" wrapText="1"/>
    </xf>
    <xf numFmtId="0" fontId="53" fillId="0" borderId="0" xfId="0" applyFont="1" applyFill="1" applyAlignment="1">
      <alignment horizontal="right"/>
    </xf>
    <xf numFmtId="0" fontId="54" fillId="0" borderId="10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left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/>
    </xf>
    <xf numFmtId="179" fontId="52" fillId="0" borderId="13" xfId="0" applyNumberFormat="1" applyFont="1" applyFill="1" applyBorder="1" applyAlignment="1">
      <alignment vertical="center"/>
    </xf>
    <xf numFmtId="179" fontId="52" fillId="0" borderId="14" xfId="0" applyNumberFormat="1" applyFont="1" applyFill="1" applyBorder="1" applyAlignment="1">
      <alignment vertical="center"/>
    </xf>
    <xf numFmtId="179" fontId="52" fillId="0" borderId="10" xfId="0" applyNumberFormat="1" applyFont="1" applyFill="1" applyBorder="1" applyAlignment="1">
      <alignment vertical="center"/>
    </xf>
    <xf numFmtId="179" fontId="52" fillId="0" borderId="15" xfId="0" applyNumberFormat="1" applyFont="1" applyFill="1" applyBorder="1" applyAlignment="1">
      <alignment vertical="center"/>
    </xf>
    <xf numFmtId="177" fontId="53" fillId="0" borderId="10" xfId="0" applyNumberFormat="1" applyFont="1" applyFill="1" applyBorder="1" applyAlignment="1">
      <alignment vertical="center"/>
    </xf>
    <xf numFmtId="177" fontId="53" fillId="0" borderId="0" xfId="0" applyNumberFormat="1" applyFont="1" applyFill="1" applyAlignment="1">
      <alignment/>
    </xf>
    <xf numFmtId="177" fontId="52" fillId="0" borderId="13" xfId="0" applyNumberFormat="1" applyFont="1" applyFill="1" applyBorder="1" applyAlignment="1">
      <alignment vertical="center"/>
    </xf>
    <xf numFmtId="177" fontId="52" fillId="0" borderId="10" xfId="0" applyNumberFormat="1" applyFont="1" applyFill="1" applyBorder="1" applyAlignment="1">
      <alignment vertical="center"/>
    </xf>
    <xf numFmtId="0" fontId="52" fillId="0" borderId="10" xfId="0" applyFont="1" applyFill="1" applyBorder="1" applyAlignment="1">
      <alignment horizontal="center"/>
    </xf>
    <xf numFmtId="0" fontId="53" fillId="0" borderId="11" xfId="0" applyFont="1" applyFill="1" applyBorder="1" applyAlignment="1">
      <alignment/>
    </xf>
    <xf numFmtId="0" fontId="52" fillId="0" borderId="10" xfId="0" applyFont="1" applyFill="1" applyBorder="1" applyAlignment="1">
      <alignment horizontal="center" vertical="center"/>
    </xf>
    <xf numFmtId="179" fontId="53" fillId="0" borderId="11" xfId="0" applyNumberFormat="1" applyFont="1" applyFill="1" applyBorder="1" applyAlignment="1">
      <alignment vertical="center"/>
    </xf>
    <xf numFmtId="0" fontId="53" fillId="0" borderId="11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/>
    </xf>
    <xf numFmtId="179" fontId="53" fillId="0" borderId="16" xfId="0" applyNumberFormat="1" applyFont="1" applyFill="1" applyBorder="1" applyAlignment="1">
      <alignment vertical="center"/>
    </xf>
    <xf numFmtId="179" fontId="52" fillId="0" borderId="16" xfId="0" applyNumberFormat="1" applyFont="1" applyFill="1" applyBorder="1" applyAlignment="1">
      <alignment vertical="center"/>
    </xf>
    <xf numFmtId="2" fontId="53" fillId="0" borderId="16" xfId="0" applyNumberFormat="1" applyFont="1" applyFill="1" applyBorder="1" applyAlignment="1">
      <alignment vertical="center"/>
    </xf>
    <xf numFmtId="179" fontId="52" fillId="0" borderId="17" xfId="0" applyNumberFormat="1" applyFont="1" applyFill="1" applyBorder="1" applyAlignment="1">
      <alignment vertical="center"/>
    </xf>
    <xf numFmtId="179" fontId="52" fillId="0" borderId="18" xfId="0" applyNumberFormat="1" applyFont="1" applyFill="1" applyBorder="1" applyAlignment="1">
      <alignment vertical="center"/>
    </xf>
    <xf numFmtId="179" fontId="52" fillId="0" borderId="19" xfId="0" applyNumberFormat="1" applyFont="1" applyFill="1" applyBorder="1" applyAlignment="1">
      <alignment vertical="center"/>
    </xf>
    <xf numFmtId="179" fontId="52" fillId="0" borderId="10" xfId="0" applyNumberFormat="1" applyFont="1" applyFill="1" applyBorder="1" applyAlignment="1">
      <alignment/>
    </xf>
    <xf numFmtId="0" fontId="53" fillId="0" borderId="10" xfId="0" applyFont="1" applyFill="1" applyBorder="1" applyAlignment="1">
      <alignment vertical="center"/>
    </xf>
    <xf numFmtId="179" fontId="52" fillId="0" borderId="12" xfId="0" applyNumberFormat="1" applyFont="1" applyFill="1" applyBorder="1" applyAlignment="1">
      <alignment vertical="center"/>
    </xf>
    <xf numFmtId="179" fontId="53" fillId="0" borderId="20" xfId="0" applyNumberFormat="1" applyFont="1" applyFill="1" applyBorder="1" applyAlignment="1">
      <alignment vertical="center"/>
    </xf>
    <xf numFmtId="179" fontId="53" fillId="0" borderId="0" xfId="0" applyNumberFormat="1" applyFont="1" applyFill="1" applyAlignment="1">
      <alignment/>
    </xf>
    <xf numFmtId="179" fontId="53" fillId="0" borderId="13" xfId="0" applyNumberFormat="1" applyFont="1" applyFill="1" applyBorder="1" applyAlignment="1">
      <alignment vertical="center"/>
    </xf>
    <xf numFmtId="179" fontId="53" fillId="0" borderId="16" xfId="0" applyNumberFormat="1" applyFont="1" applyFill="1" applyBorder="1" applyAlignment="1">
      <alignment horizontal="right" vertical="center"/>
    </xf>
    <xf numFmtId="179" fontId="53" fillId="0" borderId="14" xfId="0" applyNumberFormat="1" applyFont="1" applyFill="1" applyBorder="1" applyAlignment="1">
      <alignment vertical="center"/>
    </xf>
    <xf numFmtId="179" fontId="53" fillId="0" borderId="10" xfId="0" applyNumberFormat="1" applyFont="1" applyFill="1" applyBorder="1" applyAlignment="1">
      <alignment/>
    </xf>
    <xf numFmtId="179" fontId="53" fillId="0" borderId="11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/>
    </xf>
    <xf numFmtId="176" fontId="58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horizontal="left" vertical="center" wrapText="1"/>
    </xf>
    <xf numFmtId="0" fontId="59" fillId="0" borderId="12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left" vertical="center" wrapText="1"/>
    </xf>
    <xf numFmtId="176" fontId="53" fillId="0" borderId="10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horizontal="right" vertical="center"/>
    </xf>
    <xf numFmtId="0" fontId="57" fillId="0" borderId="10" xfId="0" applyFont="1" applyFill="1" applyBorder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right"/>
    </xf>
    <xf numFmtId="0" fontId="54" fillId="0" borderId="0" xfId="0" applyFont="1" applyFill="1" applyAlignment="1">
      <alignment horizontal="left" vertical="center"/>
    </xf>
    <xf numFmtId="0" fontId="54" fillId="0" borderId="0" xfId="0" applyFont="1" applyFill="1" applyAlignment="1">
      <alignment horizontal="right" vertical="center"/>
    </xf>
    <xf numFmtId="0" fontId="52" fillId="0" borderId="21" xfId="0" applyFont="1" applyFill="1" applyBorder="1" applyAlignment="1">
      <alignment horizontal="right"/>
    </xf>
    <xf numFmtId="0" fontId="60" fillId="0" borderId="16" xfId="0" applyFont="1" applyFill="1" applyBorder="1" applyAlignment="1">
      <alignment horizontal="center" vertical="center"/>
    </xf>
    <xf numFmtId="0" fontId="60" fillId="0" borderId="22" xfId="0" applyFont="1" applyFill="1" applyBorder="1" applyAlignment="1">
      <alignment horizontal="center" vertical="center"/>
    </xf>
    <xf numFmtId="177" fontId="60" fillId="0" borderId="22" xfId="0" applyNumberFormat="1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  <xf numFmtId="0" fontId="52" fillId="0" borderId="23" xfId="0" applyFont="1" applyFill="1" applyBorder="1" applyAlignment="1">
      <alignment horizontal="center" vertical="center"/>
    </xf>
    <xf numFmtId="0" fontId="52" fillId="0" borderId="22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 vertical="center" wrapText="1"/>
    </xf>
    <xf numFmtId="0" fontId="61" fillId="0" borderId="0" xfId="0" applyFont="1" applyFill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1"/>
  <sheetViews>
    <sheetView view="pageBreakPreview" zoomScaleSheetLayoutView="100" workbookViewId="0" topLeftCell="A4">
      <selection activeCell="D9" sqref="D9"/>
    </sheetView>
  </sheetViews>
  <sheetFormatPr defaultColWidth="9.140625" defaultRowHeight="15"/>
  <cols>
    <col min="1" max="1" width="7.28125" style="11" customWidth="1"/>
    <col min="2" max="2" width="60.7109375" style="11" customWidth="1"/>
    <col min="3" max="3" width="15.140625" style="11" customWidth="1"/>
    <col min="4" max="5" width="16.00390625" style="11" customWidth="1"/>
    <col min="6" max="6" width="14.8515625" style="11" customWidth="1"/>
    <col min="7" max="7" width="14.28125" style="11" customWidth="1"/>
    <col min="8" max="16384" width="9.140625" style="11" customWidth="1"/>
  </cols>
  <sheetData>
    <row r="1" spans="1:7" s="8" customFormat="1" ht="24.75" customHeight="1">
      <c r="A1" s="7" t="s">
        <v>45</v>
      </c>
      <c r="C1" s="7"/>
      <c r="D1" s="7"/>
      <c r="E1" s="7"/>
      <c r="F1" s="7"/>
      <c r="G1" s="73"/>
    </row>
    <row r="2" spans="1:7" s="10" customFormat="1" ht="33.75" customHeight="1">
      <c r="A2" s="75" t="s">
        <v>46</v>
      </c>
      <c r="B2" s="75"/>
      <c r="C2" s="75"/>
      <c r="D2" s="75"/>
      <c r="E2" s="75"/>
      <c r="F2" s="75"/>
      <c r="G2" s="75"/>
    </row>
    <row r="3" spans="1:7" s="10" customFormat="1" ht="33.75" customHeight="1">
      <c r="A3" s="75" t="s">
        <v>27</v>
      </c>
      <c r="B3" s="75"/>
      <c r="C3" s="75"/>
      <c r="D3" s="75"/>
      <c r="E3" s="75"/>
      <c r="F3" s="75"/>
      <c r="G3" s="75"/>
    </row>
    <row r="4" spans="1:7" s="10" customFormat="1" ht="33.75" customHeight="1">
      <c r="A4" s="75" t="s">
        <v>8</v>
      </c>
      <c r="B4" s="75"/>
      <c r="C4" s="75"/>
      <c r="D4" s="75"/>
      <c r="E4" s="75"/>
      <c r="F4" s="75"/>
      <c r="G4" s="75"/>
    </row>
    <row r="5" spans="1:7" s="10" customFormat="1" ht="31.5" customHeight="1">
      <c r="A5" s="76" t="s">
        <v>166</v>
      </c>
      <c r="B5" s="75"/>
      <c r="C5" s="75"/>
      <c r="D5" s="75"/>
      <c r="E5" s="75"/>
      <c r="F5" s="75"/>
      <c r="G5" s="75"/>
    </row>
    <row r="6" spans="1:7" s="10" customFormat="1" ht="33.75" customHeight="1">
      <c r="A6" s="77" t="s">
        <v>131</v>
      </c>
      <c r="B6" s="77"/>
      <c r="C6" s="77"/>
      <c r="D6" s="77"/>
      <c r="E6" s="77"/>
      <c r="F6" s="77"/>
      <c r="G6" s="77"/>
    </row>
    <row r="7" spans="1:7" ht="18.75">
      <c r="A7" s="78" t="s">
        <v>48</v>
      </c>
      <c r="B7" s="78"/>
      <c r="C7" s="78"/>
      <c r="D7" s="78"/>
      <c r="E7" s="78"/>
      <c r="F7" s="78"/>
      <c r="G7" s="78"/>
    </row>
    <row r="8" spans="1:7" s="8" customFormat="1" ht="106.5" customHeight="1">
      <c r="A8" s="21" t="s">
        <v>11</v>
      </c>
      <c r="B8" s="21" t="s">
        <v>9</v>
      </c>
      <c r="C8" s="21" t="str">
        <f>Summary!C8</f>
        <v>Provision 2016-17</v>
      </c>
      <c r="D8" s="21" t="str">
        <f>Summary!D8</f>
        <v>Grant Allocation April-16 to Oct-16</v>
      </c>
      <c r="E8" s="21" t="str">
        <f>Summary!E8</f>
        <v>Expenditure October 2016</v>
      </c>
      <c r="F8" s="21" t="str">
        <f>Summary!F8</f>
        <v>% against Original Estimates</v>
      </c>
      <c r="G8" s="21" t="str">
        <f>Summary!G8</f>
        <v>% against Grant Allocation </v>
      </c>
    </row>
    <row r="9" spans="1:7" s="13" customFormat="1" ht="34.5" customHeight="1">
      <c r="A9" s="74">
        <v>1</v>
      </c>
      <c r="B9" s="74">
        <v>2</v>
      </c>
      <c r="C9" s="74">
        <v>3</v>
      </c>
      <c r="D9" s="74">
        <v>5</v>
      </c>
      <c r="E9" s="74">
        <v>6</v>
      </c>
      <c r="F9" s="74">
        <v>7</v>
      </c>
      <c r="G9" s="74">
        <v>8</v>
      </c>
    </row>
    <row r="10" spans="1:7" ht="34.5" customHeight="1">
      <c r="A10" s="14"/>
      <c r="B10" s="23" t="s">
        <v>133</v>
      </c>
      <c r="C10" s="15"/>
      <c r="D10" s="15"/>
      <c r="E10" s="15"/>
      <c r="F10" s="15"/>
      <c r="G10" s="15"/>
    </row>
    <row r="11" spans="1:7" ht="34.5" customHeight="1">
      <c r="A11" s="17">
        <v>1</v>
      </c>
      <c r="B11" s="59" t="s">
        <v>51</v>
      </c>
      <c r="C11" s="15">
        <f>'92.95.96 Plan'!C14</f>
        <v>359.4</v>
      </c>
      <c r="D11" s="15">
        <f>'92.95.96 Plan'!D14</f>
        <v>320.2</v>
      </c>
      <c r="E11" s="15">
        <f>'92.95.96 Plan'!E14</f>
        <v>146.18</v>
      </c>
      <c r="F11" s="15">
        <f>E11*100/C11</f>
        <v>40.67334446299388</v>
      </c>
      <c r="G11" s="15">
        <f>E11*100/D11</f>
        <v>45.6527170518426</v>
      </c>
    </row>
    <row r="12" spans="1:7" ht="34.5" customHeight="1">
      <c r="A12" s="17">
        <v>2</v>
      </c>
      <c r="B12" s="59" t="s">
        <v>56</v>
      </c>
      <c r="C12" s="15">
        <f>'92.95.96 Plan'!C28</f>
        <v>8091.35</v>
      </c>
      <c r="D12" s="15">
        <f>'92.95.96 Plan'!D28</f>
        <v>6215.92</v>
      </c>
      <c r="E12" s="15">
        <f>'92.95.96 Plan'!E28</f>
        <v>2733.5</v>
      </c>
      <c r="F12" s="15">
        <f aca="true" t="shared" si="0" ref="F12:F44">E12*100/C12</f>
        <v>33.782990477485214</v>
      </c>
      <c r="G12" s="15">
        <f aca="true" t="shared" si="1" ref="G12:G44">E12*100/D12</f>
        <v>43.975791194223866</v>
      </c>
    </row>
    <row r="13" spans="1:7" ht="34.5" customHeight="1">
      <c r="A13" s="17">
        <v>3</v>
      </c>
      <c r="B13" s="59" t="s">
        <v>69</v>
      </c>
      <c r="C13" s="15">
        <f>'92.95.96 Plan'!C34</f>
        <v>3442.89</v>
      </c>
      <c r="D13" s="15">
        <f>'92.95.96 Plan'!D34</f>
        <v>2124.65</v>
      </c>
      <c r="E13" s="15">
        <f>'92.95.96 Plan'!E34</f>
        <v>1215.8400000000001</v>
      </c>
      <c r="F13" s="15">
        <f t="shared" si="0"/>
        <v>35.314517745266336</v>
      </c>
      <c r="G13" s="15">
        <f t="shared" si="1"/>
        <v>57.22542536417763</v>
      </c>
    </row>
    <row r="14" spans="1:7" ht="34.5" customHeight="1">
      <c r="A14" s="17">
        <v>4</v>
      </c>
      <c r="B14" s="59" t="s">
        <v>75</v>
      </c>
      <c r="C14" s="15">
        <f>'92.95.96 Plan'!C38</f>
        <v>62</v>
      </c>
      <c r="D14" s="15">
        <f>'92.95.96 Plan'!D38</f>
        <v>62</v>
      </c>
      <c r="E14" s="15">
        <f>'92.95.96 Plan'!E38</f>
        <v>23.92</v>
      </c>
      <c r="F14" s="15">
        <f t="shared" si="0"/>
        <v>38.58064516129032</v>
      </c>
      <c r="G14" s="15">
        <f t="shared" si="1"/>
        <v>38.58064516129032</v>
      </c>
    </row>
    <row r="15" spans="1:7" ht="34.5" customHeight="1">
      <c r="A15" s="17">
        <v>5</v>
      </c>
      <c r="B15" s="59" t="s">
        <v>79</v>
      </c>
      <c r="C15" s="15">
        <f>'92.95.96 Plan'!C42</f>
        <v>11</v>
      </c>
      <c r="D15" s="15">
        <f>'92.95.96 Plan'!D42</f>
        <v>11</v>
      </c>
      <c r="E15" s="15">
        <f>'92.95.96 Plan'!E42</f>
        <v>6.65</v>
      </c>
      <c r="F15" s="15">
        <f t="shared" si="0"/>
        <v>60.45454545454545</v>
      </c>
      <c r="G15" s="15">
        <v>0</v>
      </c>
    </row>
    <row r="16" spans="1:7" ht="34.5" customHeight="1">
      <c r="A16" s="17">
        <v>6</v>
      </c>
      <c r="B16" s="59" t="s">
        <v>83</v>
      </c>
      <c r="C16" s="15">
        <f>'92.95.96 Plan'!C46</f>
        <v>35602.759999999995</v>
      </c>
      <c r="D16" s="15">
        <f>'92.95.96 Plan'!D46</f>
        <v>26349.59</v>
      </c>
      <c r="E16" s="15">
        <f>'92.95.96 Plan'!E46</f>
        <v>14809.72</v>
      </c>
      <c r="F16" s="15">
        <f t="shared" si="0"/>
        <v>41.5971121340031</v>
      </c>
      <c r="G16" s="15">
        <f t="shared" si="1"/>
        <v>56.204745500783886</v>
      </c>
    </row>
    <row r="17" spans="1:7" ht="34.5" customHeight="1" thickBot="1">
      <c r="A17" s="17">
        <v>7</v>
      </c>
      <c r="B17" s="59" t="s">
        <v>87</v>
      </c>
      <c r="C17" s="15">
        <f>'92.95.96 Plan'!C51</f>
        <v>416.2</v>
      </c>
      <c r="D17" s="15">
        <f>'92.95.96 Plan'!D51</f>
        <v>110</v>
      </c>
      <c r="E17" s="15">
        <f>'92.95.96 Plan'!E51</f>
        <v>47.9</v>
      </c>
      <c r="F17" s="15">
        <f t="shared" si="0"/>
        <v>11.508889956751561</v>
      </c>
      <c r="G17" s="15">
        <f t="shared" si="1"/>
        <v>43.54545454545455</v>
      </c>
    </row>
    <row r="18" spans="1:7" s="1" customFormat="1" ht="34.5" customHeight="1" thickBot="1" thickTop="1">
      <c r="A18" s="17"/>
      <c r="B18" s="70"/>
      <c r="C18" s="49">
        <f>SUM(C11:C17)</f>
        <v>47985.59999999999</v>
      </c>
      <c r="D18" s="49">
        <f>SUM(D11:D17)</f>
        <v>35193.36</v>
      </c>
      <c r="E18" s="49">
        <f>SUM(E11:E17)</f>
        <v>18983.71</v>
      </c>
      <c r="F18" s="49">
        <f t="shared" si="0"/>
        <v>39.561264212597116</v>
      </c>
      <c r="G18" s="49">
        <f t="shared" si="1"/>
        <v>53.94116958426248</v>
      </c>
    </row>
    <row r="19" spans="1:7" ht="34.5" customHeight="1" thickTop="1">
      <c r="A19" s="17">
        <v>8</v>
      </c>
      <c r="B19" s="59" t="s">
        <v>122</v>
      </c>
      <c r="C19" s="15">
        <f>'92.95.96 Plan'!C58</f>
        <v>96</v>
      </c>
      <c r="D19" s="15">
        <f>'92 Plan'!D58</f>
        <v>0</v>
      </c>
      <c r="E19" s="15">
        <f>'92 Plan'!E58</f>
        <v>0</v>
      </c>
      <c r="F19" s="15">
        <f t="shared" si="0"/>
        <v>0</v>
      </c>
      <c r="G19" s="15">
        <v>0</v>
      </c>
    </row>
    <row r="20" spans="1:7" ht="34.5" customHeight="1" thickBot="1">
      <c r="A20" s="17">
        <v>9</v>
      </c>
      <c r="B20" s="59" t="s">
        <v>97</v>
      </c>
      <c r="C20" s="15">
        <f>'92.95.96 Plan'!C61</f>
        <v>1918.4</v>
      </c>
      <c r="D20" s="15">
        <f>'92 Plan'!D61</f>
        <v>37.66</v>
      </c>
      <c r="E20" s="15">
        <f>'92 Plan'!E61</f>
        <v>37.66</v>
      </c>
      <c r="F20" s="15">
        <f t="shared" si="0"/>
        <v>1.9630942452043365</v>
      </c>
      <c r="G20" s="15">
        <f t="shared" si="1"/>
        <v>100</v>
      </c>
    </row>
    <row r="21" spans="1:7" s="1" customFormat="1" ht="34.5" customHeight="1" thickBot="1" thickTop="1">
      <c r="A21" s="17"/>
      <c r="B21" s="70"/>
      <c r="C21" s="49">
        <f>C18+C19+C20</f>
        <v>49999.99999999999</v>
      </c>
      <c r="D21" s="49">
        <f>D18+D19+D20</f>
        <v>35231.020000000004</v>
      </c>
      <c r="E21" s="49">
        <f>E18+E19+E20</f>
        <v>19021.37</v>
      </c>
      <c r="F21" s="49">
        <f t="shared" si="0"/>
        <v>38.04274</v>
      </c>
      <c r="G21" s="49">
        <f t="shared" si="1"/>
        <v>53.990403911098795</v>
      </c>
    </row>
    <row r="22" spans="1:7" ht="34.5" customHeight="1" thickTop="1">
      <c r="A22" s="17"/>
      <c r="B22" s="71"/>
      <c r="C22" s="37"/>
      <c r="D22" s="37"/>
      <c r="E22" s="37"/>
      <c r="F22" s="15"/>
      <c r="G22" s="15"/>
    </row>
    <row r="23" spans="1:7" ht="23.25" customHeight="1">
      <c r="A23" s="17"/>
      <c r="B23" s="23" t="s">
        <v>14</v>
      </c>
      <c r="C23" s="37"/>
      <c r="D23" s="37"/>
      <c r="E23" s="37"/>
      <c r="F23" s="15"/>
      <c r="G23" s="15"/>
    </row>
    <row r="24" spans="1:7" ht="23.25" customHeight="1">
      <c r="A24" s="17">
        <v>10</v>
      </c>
      <c r="B24" s="59" t="s">
        <v>56</v>
      </c>
      <c r="C24" s="15">
        <f>'95 Plan '!C16</f>
        <v>608.1</v>
      </c>
      <c r="D24" s="15">
        <f>'95 Plan '!D16</f>
        <v>450.12</v>
      </c>
      <c r="E24" s="15">
        <f>'95 Plan '!E16</f>
        <v>211.50000000000003</v>
      </c>
      <c r="F24" s="15">
        <f>E24*100/C24</f>
        <v>34.780463739516534</v>
      </c>
      <c r="G24" s="15">
        <f>E24*100/D24</f>
        <v>46.98747000799788</v>
      </c>
    </row>
    <row r="25" spans="1:7" ht="23.25" customHeight="1">
      <c r="A25" s="17">
        <v>11</v>
      </c>
      <c r="B25" s="59" t="s">
        <v>69</v>
      </c>
      <c r="C25" s="15">
        <f>'95 Plan '!C19</f>
        <v>11</v>
      </c>
      <c r="D25" s="15">
        <f>'95 Plan '!D19</f>
        <v>11</v>
      </c>
      <c r="E25" s="15">
        <f>'95 Plan '!E19</f>
        <v>6.65</v>
      </c>
      <c r="F25" s="15">
        <f>E25*100/C25</f>
        <v>60.45454545454545</v>
      </c>
      <c r="G25" s="15">
        <f>E25*100/D25</f>
        <v>60.45454545454545</v>
      </c>
    </row>
    <row r="26" spans="1:7" ht="23.25" customHeight="1" thickBot="1">
      <c r="A26" s="17">
        <v>12</v>
      </c>
      <c r="B26" s="59" t="s">
        <v>83</v>
      </c>
      <c r="C26" s="15">
        <f>'95 Plan '!C23</f>
        <v>5180</v>
      </c>
      <c r="D26" s="15">
        <f>'95 Plan '!D23</f>
        <v>3847.5</v>
      </c>
      <c r="E26" s="15">
        <f>'95 Plan '!E23</f>
        <v>2130.82</v>
      </c>
      <c r="F26" s="15">
        <f>E26*100/C26</f>
        <v>41.13552123552124</v>
      </c>
      <c r="G26" s="15">
        <v>0</v>
      </c>
    </row>
    <row r="27" spans="1:7" s="1" customFormat="1" ht="27" customHeight="1" thickBot="1" thickTop="1">
      <c r="A27" s="18"/>
      <c r="B27" s="70"/>
      <c r="C27" s="49">
        <f>SUM(C24:C26)</f>
        <v>5799.1</v>
      </c>
      <c r="D27" s="49">
        <f>SUM(D24:D26)</f>
        <v>4308.62</v>
      </c>
      <c r="E27" s="49">
        <f>SUM(E24:E26)</f>
        <v>2348.9700000000003</v>
      </c>
      <c r="F27" s="49">
        <f t="shared" si="0"/>
        <v>40.505768136434966</v>
      </c>
      <c r="G27" s="49">
        <f t="shared" si="1"/>
        <v>54.51791989082352</v>
      </c>
    </row>
    <row r="28" spans="1:8" ht="23.25" customHeight="1" thickTop="1">
      <c r="A28" s="17"/>
      <c r="B28" s="71"/>
      <c r="C28" s="37"/>
      <c r="D28" s="37"/>
      <c r="E28" s="37"/>
      <c r="F28" s="15"/>
      <c r="G28" s="15"/>
      <c r="H28" s="20"/>
    </row>
    <row r="29" spans="1:7" ht="23.25" customHeight="1">
      <c r="A29" s="17"/>
      <c r="B29" s="23" t="s">
        <v>15</v>
      </c>
      <c r="C29" s="37"/>
      <c r="D29" s="37"/>
      <c r="E29" s="37"/>
      <c r="F29" s="15"/>
      <c r="G29" s="15"/>
    </row>
    <row r="30" spans="1:7" ht="23.25" customHeight="1">
      <c r="A30" s="17">
        <v>13</v>
      </c>
      <c r="B30" s="59" t="s">
        <v>110</v>
      </c>
      <c r="C30" s="15">
        <f>'96 Plan '!C21</f>
        <v>9691.300000000001</v>
      </c>
      <c r="D30" s="15">
        <f>'96 Plan '!D21</f>
        <v>7205.98</v>
      </c>
      <c r="E30" s="15">
        <f>'96 Plan '!E21</f>
        <v>4352.13</v>
      </c>
      <c r="F30" s="15">
        <f t="shared" si="0"/>
        <v>44.907597535934286</v>
      </c>
      <c r="G30" s="15">
        <f t="shared" si="1"/>
        <v>60.39608769383207</v>
      </c>
    </row>
    <row r="31" spans="1:7" ht="23.25" customHeight="1" thickBot="1">
      <c r="A31" s="17">
        <v>14</v>
      </c>
      <c r="B31" s="59" t="s">
        <v>97</v>
      </c>
      <c r="C31" s="15">
        <f>'96 Plan '!C26</f>
        <v>512.39</v>
      </c>
      <c r="D31" s="15">
        <f>'96 Plan '!D26</f>
        <v>0</v>
      </c>
      <c r="E31" s="15">
        <f>'96 Plan '!E26</f>
        <v>0</v>
      </c>
      <c r="F31" s="15">
        <f>'96 Plan '!F26</f>
        <v>0</v>
      </c>
      <c r="G31" s="15">
        <v>0</v>
      </c>
    </row>
    <row r="32" spans="1:7" s="1" customFormat="1" ht="27" customHeight="1" thickBot="1" thickTop="1">
      <c r="A32" s="18"/>
      <c r="B32" s="70"/>
      <c r="C32" s="49">
        <f>SUM(C30:C31)</f>
        <v>10203.69</v>
      </c>
      <c r="D32" s="49">
        <f>SUM(D30:D31)</f>
        <v>7205.98</v>
      </c>
      <c r="E32" s="49">
        <f>SUM(E30:E31)</f>
        <v>4352.13</v>
      </c>
      <c r="F32" s="49">
        <f t="shared" si="0"/>
        <v>42.652511003372304</v>
      </c>
      <c r="G32" s="49">
        <f t="shared" si="1"/>
        <v>60.39608769383207</v>
      </c>
    </row>
    <row r="33" spans="1:7" ht="23.25" customHeight="1" thickBot="1" thickTop="1">
      <c r="A33" s="38"/>
      <c r="B33" s="71"/>
      <c r="C33" s="37"/>
      <c r="D33" s="37"/>
      <c r="E33" s="37"/>
      <c r="F33" s="37"/>
      <c r="G33" s="37"/>
    </row>
    <row r="34" spans="1:7" s="1" customFormat="1" ht="27" customHeight="1" thickBot="1" thickTop="1">
      <c r="A34" s="18"/>
      <c r="B34" s="22" t="s">
        <v>17</v>
      </c>
      <c r="C34" s="49">
        <f>C21+C27+C32</f>
        <v>66002.79</v>
      </c>
      <c r="D34" s="49">
        <f>D21+D27+D32</f>
        <v>46745.62000000001</v>
      </c>
      <c r="E34" s="49">
        <f>E21+E27+E32</f>
        <v>25722.47</v>
      </c>
      <c r="F34" s="49">
        <f t="shared" si="0"/>
        <v>38.97179195000697</v>
      </c>
      <c r="G34" s="49">
        <f t="shared" si="1"/>
        <v>55.026481625444255</v>
      </c>
    </row>
    <row r="35" spans="1:7" ht="19.5" thickTop="1">
      <c r="A35" s="14"/>
      <c r="B35" s="6" t="s">
        <v>1</v>
      </c>
      <c r="C35" s="55">
        <f>C11+'96 Plan '!C36</f>
        <v>459.4</v>
      </c>
      <c r="D35" s="55">
        <f>D11+'96 Plan '!D36</f>
        <v>420.2</v>
      </c>
      <c r="E35" s="55">
        <f>E11+'96 Plan '!E36</f>
        <v>197.10000000000002</v>
      </c>
      <c r="F35" s="37">
        <f t="shared" si="0"/>
        <v>42.903787548976936</v>
      </c>
      <c r="G35" s="37">
        <f t="shared" si="1"/>
        <v>46.906235126130426</v>
      </c>
    </row>
    <row r="36" spans="1:7" ht="18.75">
      <c r="A36" s="14"/>
      <c r="B36" s="6" t="s">
        <v>0</v>
      </c>
      <c r="C36" s="55">
        <f>C24+C12+'96 Plan '!C37</f>
        <v>9750.550000000001</v>
      </c>
      <c r="D36" s="55">
        <f>D24+D12+'96 Plan '!D37</f>
        <v>7634.52</v>
      </c>
      <c r="E36" s="55">
        <f>E24+E12+'96 Plan '!E37</f>
        <v>3185.9</v>
      </c>
      <c r="F36" s="37">
        <f t="shared" si="0"/>
        <v>32.674054284117304</v>
      </c>
      <c r="G36" s="37">
        <f t="shared" si="1"/>
        <v>41.73019390871986</v>
      </c>
    </row>
    <row r="37" spans="1:7" ht="18.75">
      <c r="A37" s="14"/>
      <c r="B37" s="6" t="s">
        <v>2</v>
      </c>
      <c r="C37" s="55" t="e">
        <f>C25+C13+'96 Plan '!C38</f>
        <v>#REF!</v>
      </c>
      <c r="D37" s="55" t="e">
        <f>D25+D13+'96 Plan '!D38</f>
        <v>#REF!</v>
      </c>
      <c r="E37" s="55" t="e">
        <f>E25+E13+'96 Plan '!E38</f>
        <v>#REF!</v>
      </c>
      <c r="F37" s="37" t="e">
        <f t="shared" si="0"/>
        <v>#REF!</v>
      </c>
      <c r="G37" s="37" t="e">
        <f t="shared" si="1"/>
        <v>#REF!</v>
      </c>
    </row>
    <row r="38" spans="1:7" ht="18.75">
      <c r="A38" s="14"/>
      <c r="B38" s="6" t="s">
        <v>3</v>
      </c>
      <c r="C38" s="55">
        <f>C14+'96 Plan '!C39</f>
        <v>62.2</v>
      </c>
      <c r="D38" s="55">
        <f>D14+'96 Plan '!D39</f>
        <v>62</v>
      </c>
      <c r="E38" s="55">
        <f>E14+'96 Plan '!E39</f>
        <v>23.92</v>
      </c>
      <c r="F38" s="37">
        <f t="shared" si="0"/>
        <v>38.456591639871384</v>
      </c>
      <c r="G38" s="37">
        <f t="shared" si="1"/>
        <v>38.58064516129032</v>
      </c>
    </row>
    <row r="39" spans="1:7" ht="18.75">
      <c r="A39" s="14"/>
      <c r="B39" s="6" t="s">
        <v>4</v>
      </c>
      <c r="C39" s="55">
        <f>C15+'96 Plan '!C40</f>
        <v>11</v>
      </c>
      <c r="D39" s="55">
        <f>D15+'96 Plan '!D40</f>
        <v>11</v>
      </c>
      <c r="E39" s="55">
        <f>E15+'96 Plan '!E40</f>
        <v>6.65</v>
      </c>
      <c r="F39" s="37">
        <v>0</v>
      </c>
      <c r="G39" s="37">
        <v>0</v>
      </c>
    </row>
    <row r="40" spans="1:7" ht="18.75">
      <c r="A40" s="14"/>
      <c r="B40" s="6" t="s">
        <v>5</v>
      </c>
      <c r="C40" s="55">
        <f>C26+C16+'96 Plan '!C41</f>
        <v>48512.759999999995</v>
      </c>
      <c r="D40" s="55">
        <f>D26+D16+'96 Plan '!D41</f>
        <v>35929.59</v>
      </c>
      <c r="E40" s="55">
        <f>E26+E16+'96 Plan '!E41</f>
        <v>20815.03</v>
      </c>
      <c r="F40" s="37">
        <f t="shared" si="0"/>
        <v>42.90629929115557</v>
      </c>
      <c r="G40" s="37">
        <f t="shared" si="1"/>
        <v>57.93283474707059</v>
      </c>
    </row>
    <row r="41" spans="1:7" ht="18.75">
      <c r="A41" s="14"/>
      <c r="B41" s="6" t="s">
        <v>6</v>
      </c>
      <c r="C41" s="55">
        <f>C17+'96 Plan '!C42</f>
        <v>416.2</v>
      </c>
      <c r="D41" s="55">
        <f>D17+'96 Plan '!D42</f>
        <v>110</v>
      </c>
      <c r="E41" s="55">
        <f>E17+'96 Plan '!E42</f>
        <v>47.9</v>
      </c>
      <c r="F41" s="37">
        <f t="shared" si="0"/>
        <v>11.508889956751561</v>
      </c>
      <c r="G41" s="37">
        <f t="shared" si="1"/>
        <v>43.54545454545455</v>
      </c>
    </row>
    <row r="42" spans="1:7" ht="18.75">
      <c r="A42" s="14"/>
      <c r="B42" s="6" t="s">
        <v>26</v>
      </c>
      <c r="C42" s="55">
        <f>C31+C20</f>
        <v>2430.79</v>
      </c>
      <c r="D42" s="55">
        <f>D31+D20</f>
        <v>37.66</v>
      </c>
      <c r="E42" s="55">
        <f>E31+E20</f>
        <v>37.66</v>
      </c>
      <c r="F42" s="37">
        <f t="shared" si="0"/>
        <v>1.5492905598591402</v>
      </c>
      <c r="G42" s="37">
        <v>0</v>
      </c>
    </row>
    <row r="43" spans="1:7" ht="18.75">
      <c r="A43" s="35"/>
      <c r="B43" s="19" t="s">
        <v>25</v>
      </c>
      <c r="C43" s="56">
        <f>C19</f>
        <v>96</v>
      </c>
      <c r="D43" s="56">
        <f>D19</f>
        <v>0</v>
      </c>
      <c r="E43" s="56">
        <f>E19</f>
        <v>0</v>
      </c>
      <c r="F43" s="37">
        <f t="shared" si="0"/>
        <v>0</v>
      </c>
      <c r="G43" s="37">
        <v>0</v>
      </c>
    </row>
    <row r="44" spans="1:7" ht="18.75">
      <c r="A44" s="14"/>
      <c r="B44" s="36" t="s">
        <v>17</v>
      </c>
      <c r="C44" s="47" t="e">
        <f>SUM(C35:C43)</f>
        <v>#REF!</v>
      </c>
      <c r="D44" s="47" t="e">
        <f>SUM(D35:D43)</f>
        <v>#REF!</v>
      </c>
      <c r="E44" s="47" t="e">
        <f>SUM(E35:E43)</f>
        <v>#REF!</v>
      </c>
      <c r="F44" s="28" t="e">
        <f t="shared" si="0"/>
        <v>#REF!</v>
      </c>
      <c r="G44" s="28" t="e">
        <f t="shared" si="1"/>
        <v>#REF!</v>
      </c>
    </row>
    <row r="45" spans="3:5" ht="18.75">
      <c r="C45" s="51"/>
      <c r="D45" s="51"/>
      <c r="E45" s="51"/>
    </row>
    <row r="46" spans="3:5" ht="18.75">
      <c r="C46" s="51"/>
      <c r="D46" s="51"/>
      <c r="E46" s="51"/>
    </row>
    <row r="47" spans="3:5" ht="18.75">
      <c r="C47" s="51"/>
      <c r="D47" s="51"/>
      <c r="E47" s="51"/>
    </row>
    <row r="48" spans="3:5" ht="18.75">
      <c r="C48" s="51"/>
      <c r="D48" s="51"/>
      <c r="E48" s="51"/>
    </row>
    <row r="49" spans="3:5" ht="18.75">
      <c r="C49" s="51"/>
      <c r="D49" s="51"/>
      <c r="E49" s="51"/>
    </row>
    <row r="50" spans="3:5" ht="18.75">
      <c r="C50" s="51"/>
      <c r="D50" s="51"/>
      <c r="E50" s="51"/>
    </row>
    <row r="51" spans="3:5" ht="18.75">
      <c r="C51" s="51"/>
      <c r="D51" s="51"/>
      <c r="E51" s="51"/>
    </row>
    <row r="52" spans="3:5" ht="18.75">
      <c r="C52" s="51"/>
      <c r="D52" s="51"/>
      <c r="E52" s="51"/>
    </row>
    <row r="53" spans="3:5" ht="18.75">
      <c r="C53" s="51"/>
      <c r="D53" s="51"/>
      <c r="E53" s="51"/>
    </row>
    <row r="54" spans="3:5" ht="18.75">
      <c r="C54" s="51"/>
      <c r="D54" s="51"/>
      <c r="E54" s="51"/>
    </row>
    <row r="55" spans="3:5" ht="18.75">
      <c r="C55" s="51"/>
      <c r="D55" s="51"/>
      <c r="E55" s="51"/>
    </row>
    <row r="56" spans="3:5" ht="18.75">
      <c r="C56" s="51"/>
      <c r="D56" s="51"/>
      <c r="E56" s="51"/>
    </row>
    <row r="57" spans="3:5" ht="18.75">
      <c r="C57" s="51"/>
      <c r="D57" s="51"/>
      <c r="E57" s="51"/>
    </row>
    <row r="58" spans="3:5" ht="18.75">
      <c r="C58" s="31"/>
      <c r="D58" s="31"/>
      <c r="E58" s="31"/>
    </row>
    <row r="59" spans="3:5" ht="18.75">
      <c r="C59" s="31"/>
      <c r="D59" s="31"/>
      <c r="E59" s="31"/>
    </row>
    <row r="60" spans="3:5" ht="18.75">
      <c r="C60" s="31"/>
      <c r="D60" s="31"/>
      <c r="E60" s="31"/>
    </row>
    <row r="61" spans="3:5" ht="18.75">
      <c r="C61" s="31"/>
      <c r="D61" s="31"/>
      <c r="E61" s="31"/>
    </row>
    <row r="62" spans="3:5" ht="18.75">
      <c r="C62" s="31"/>
      <c r="D62" s="31"/>
      <c r="E62" s="31"/>
    </row>
    <row r="63" spans="3:5" ht="18.75">
      <c r="C63" s="31"/>
      <c r="D63" s="31"/>
      <c r="E63" s="31"/>
    </row>
    <row r="64" spans="3:5" ht="18.75">
      <c r="C64" s="31"/>
      <c r="D64" s="31"/>
      <c r="E64" s="31"/>
    </row>
    <row r="65" spans="3:5" ht="18.75">
      <c r="C65" s="31"/>
      <c r="D65" s="31"/>
      <c r="E65" s="31"/>
    </row>
    <row r="66" spans="3:5" ht="18.75">
      <c r="C66" s="31"/>
      <c r="D66" s="31"/>
      <c r="E66" s="31"/>
    </row>
    <row r="67" spans="3:5" ht="18.75">
      <c r="C67" s="31"/>
      <c r="D67" s="31"/>
      <c r="E67" s="31"/>
    </row>
    <row r="68" spans="3:5" ht="18.75">
      <c r="C68" s="31"/>
      <c r="D68" s="31"/>
      <c r="E68" s="31"/>
    </row>
    <row r="69" spans="3:5" ht="18.75">
      <c r="C69" s="31"/>
      <c r="D69" s="31"/>
      <c r="E69" s="31"/>
    </row>
    <row r="70" spans="3:5" ht="18.75">
      <c r="C70" s="31"/>
      <c r="D70" s="31"/>
      <c r="E70" s="31"/>
    </row>
    <row r="71" spans="3:5" ht="18.75">
      <c r="C71" s="31"/>
      <c r="D71" s="31"/>
      <c r="E71" s="31"/>
    </row>
    <row r="72" spans="3:5" ht="18.75">
      <c r="C72" s="31"/>
      <c r="D72" s="31"/>
      <c r="E72" s="31"/>
    </row>
    <row r="73" spans="3:5" ht="18.75">
      <c r="C73" s="31"/>
      <c r="D73" s="31"/>
      <c r="E73" s="31"/>
    </row>
    <row r="74" spans="3:5" ht="18.75">
      <c r="C74" s="31"/>
      <c r="D74" s="31"/>
      <c r="E74" s="31"/>
    </row>
    <row r="75" spans="3:5" ht="18.75">
      <c r="C75" s="31"/>
      <c r="D75" s="31"/>
      <c r="E75" s="31"/>
    </row>
    <row r="76" spans="3:5" ht="18.75">
      <c r="C76" s="31"/>
      <c r="D76" s="31"/>
      <c r="E76" s="31"/>
    </row>
    <row r="77" spans="3:5" ht="18.75">
      <c r="C77" s="31"/>
      <c r="D77" s="31"/>
      <c r="E77" s="31"/>
    </row>
    <row r="78" spans="3:5" ht="18.75">
      <c r="C78" s="31"/>
      <c r="D78" s="31"/>
      <c r="E78" s="31"/>
    </row>
    <row r="79" spans="3:5" ht="18.75">
      <c r="C79" s="31"/>
      <c r="D79" s="31"/>
      <c r="E79" s="31"/>
    </row>
    <row r="80" spans="3:5" ht="18.75">
      <c r="C80" s="31"/>
      <c r="D80" s="31"/>
      <c r="E80" s="31"/>
    </row>
    <row r="81" spans="3:5" ht="18.75">
      <c r="C81" s="31"/>
      <c r="D81" s="31"/>
      <c r="E81" s="31"/>
    </row>
    <row r="82" spans="3:5" ht="18.75">
      <c r="C82" s="31"/>
      <c r="D82" s="31"/>
      <c r="E82" s="31"/>
    </row>
    <row r="83" spans="3:5" ht="18.75">
      <c r="C83" s="31"/>
      <c r="D83" s="31"/>
      <c r="E83" s="31"/>
    </row>
    <row r="84" spans="3:5" ht="18.75">
      <c r="C84" s="31"/>
      <c r="D84" s="31"/>
      <c r="E84" s="31"/>
    </row>
    <row r="85" spans="3:5" ht="18.75">
      <c r="C85" s="31"/>
      <c r="D85" s="31"/>
      <c r="E85" s="31"/>
    </row>
    <row r="86" spans="3:5" ht="18.75">
      <c r="C86" s="31"/>
      <c r="D86" s="31"/>
      <c r="E86" s="31"/>
    </row>
    <row r="87" spans="3:5" ht="18.75">
      <c r="C87" s="31"/>
      <c r="D87" s="31"/>
      <c r="E87" s="31"/>
    </row>
    <row r="88" spans="3:5" ht="18.75">
      <c r="C88" s="31"/>
      <c r="D88" s="31"/>
      <c r="E88" s="31"/>
    </row>
    <row r="89" spans="3:5" ht="18.75">
      <c r="C89" s="31"/>
      <c r="D89" s="31"/>
      <c r="E89" s="31"/>
    </row>
    <row r="90" spans="3:5" ht="18.75">
      <c r="C90" s="31"/>
      <c r="D90" s="31"/>
      <c r="E90" s="31"/>
    </row>
    <row r="91" spans="3:5" ht="18.75">
      <c r="C91" s="31"/>
      <c r="D91" s="31"/>
      <c r="E91" s="31"/>
    </row>
    <row r="92" spans="3:5" ht="18.75">
      <c r="C92" s="31"/>
      <c r="D92" s="31"/>
      <c r="E92" s="31"/>
    </row>
    <row r="93" spans="3:5" ht="18.75">
      <c r="C93" s="31"/>
      <c r="D93" s="31"/>
      <c r="E93" s="31"/>
    </row>
    <row r="94" spans="3:5" ht="18.75">
      <c r="C94" s="31"/>
      <c r="D94" s="31"/>
      <c r="E94" s="31"/>
    </row>
    <row r="95" spans="3:5" ht="18.75">
      <c r="C95" s="31"/>
      <c r="D95" s="31"/>
      <c r="E95" s="31"/>
    </row>
    <row r="96" spans="3:5" ht="18.75">
      <c r="C96" s="31"/>
      <c r="D96" s="31"/>
      <c r="E96" s="31"/>
    </row>
    <row r="97" spans="3:5" ht="18.75">
      <c r="C97" s="31"/>
      <c r="D97" s="31"/>
      <c r="E97" s="31"/>
    </row>
    <row r="98" spans="3:5" ht="18.75">
      <c r="C98" s="31"/>
      <c r="D98" s="31"/>
      <c r="E98" s="31"/>
    </row>
    <row r="99" spans="3:5" ht="18.75">
      <c r="C99" s="31"/>
      <c r="D99" s="31"/>
      <c r="E99" s="31"/>
    </row>
    <row r="100" spans="3:5" ht="18.75">
      <c r="C100" s="31"/>
      <c r="D100" s="31"/>
      <c r="E100" s="31"/>
    </row>
    <row r="101" spans="3:5" ht="18.75">
      <c r="C101" s="31"/>
      <c r="D101" s="31"/>
      <c r="E101" s="31"/>
    </row>
    <row r="102" spans="3:5" ht="18.75">
      <c r="C102" s="31"/>
      <c r="D102" s="31"/>
      <c r="E102" s="31"/>
    </row>
    <row r="103" spans="3:5" ht="18.75">
      <c r="C103" s="31"/>
      <c r="D103" s="31"/>
      <c r="E103" s="31"/>
    </row>
    <row r="104" spans="3:5" ht="18.75">
      <c r="C104" s="31"/>
      <c r="D104" s="31"/>
      <c r="E104" s="31"/>
    </row>
    <row r="105" spans="3:5" ht="18.75">
      <c r="C105" s="31"/>
      <c r="D105" s="31"/>
      <c r="E105" s="31"/>
    </row>
    <row r="106" spans="3:5" ht="18.75">
      <c r="C106" s="31"/>
      <c r="D106" s="31"/>
      <c r="E106" s="31"/>
    </row>
    <row r="107" spans="3:5" ht="18.75">
      <c r="C107" s="31"/>
      <c r="D107" s="31"/>
      <c r="E107" s="31"/>
    </row>
    <row r="108" spans="3:5" ht="18.75">
      <c r="C108" s="31"/>
      <c r="D108" s="31"/>
      <c r="E108" s="31"/>
    </row>
    <row r="109" spans="3:5" ht="18.75">
      <c r="C109" s="31"/>
      <c r="D109" s="31"/>
      <c r="E109" s="31"/>
    </row>
    <row r="110" spans="3:5" ht="18.75">
      <c r="C110" s="31"/>
      <c r="D110" s="31"/>
      <c r="E110" s="31"/>
    </row>
    <row r="111" spans="3:5" ht="18.75">
      <c r="C111" s="31"/>
      <c r="D111" s="31"/>
      <c r="E111" s="31"/>
    </row>
    <row r="112" spans="3:5" ht="18.75">
      <c r="C112" s="31"/>
      <c r="D112" s="31"/>
      <c r="E112" s="31"/>
    </row>
    <row r="113" spans="3:5" ht="18.75">
      <c r="C113" s="31"/>
      <c r="D113" s="31"/>
      <c r="E113" s="31"/>
    </row>
    <row r="114" spans="3:5" ht="18.75">
      <c r="C114" s="31"/>
      <c r="D114" s="31"/>
      <c r="E114" s="31"/>
    </row>
    <row r="115" spans="3:5" ht="18.75">
      <c r="C115" s="31"/>
      <c r="D115" s="31"/>
      <c r="E115" s="31"/>
    </row>
    <row r="116" spans="3:5" ht="18.75">
      <c r="C116" s="31"/>
      <c r="D116" s="31"/>
      <c r="E116" s="31"/>
    </row>
    <row r="117" spans="3:5" ht="18.75">
      <c r="C117" s="31"/>
      <c r="D117" s="31"/>
      <c r="E117" s="31"/>
    </row>
    <row r="118" spans="3:5" ht="18.75">
      <c r="C118" s="31"/>
      <c r="D118" s="31"/>
      <c r="E118" s="31"/>
    </row>
    <row r="119" spans="3:5" ht="18.75">
      <c r="C119" s="31"/>
      <c r="D119" s="31"/>
      <c r="E119" s="31"/>
    </row>
    <row r="120" spans="3:5" ht="18.75">
      <c r="C120" s="31"/>
      <c r="D120" s="31"/>
      <c r="E120" s="31"/>
    </row>
    <row r="121" spans="3:5" ht="18.75">
      <c r="C121" s="31"/>
      <c r="D121" s="31"/>
      <c r="E121" s="31"/>
    </row>
    <row r="122" spans="3:5" ht="18.75">
      <c r="C122" s="31"/>
      <c r="D122" s="31"/>
      <c r="E122" s="31"/>
    </row>
    <row r="123" spans="3:5" ht="18.75">
      <c r="C123" s="31"/>
      <c r="D123" s="31"/>
      <c r="E123" s="31"/>
    </row>
    <row r="124" spans="3:5" ht="18.75">
      <c r="C124" s="31"/>
      <c r="D124" s="31"/>
      <c r="E124" s="31"/>
    </row>
    <row r="125" spans="3:5" ht="18.75">
      <c r="C125" s="31"/>
      <c r="D125" s="31"/>
      <c r="E125" s="31"/>
    </row>
    <row r="126" spans="3:5" ht="18.75">
      <c r="C126" s="31"/>
      <c r="D126" s="31"/>
      <c r="E126" s="31"/>
    </row>
    <row r="127" spans="3:5" ht="18.75">
      <c r="C127" s="31"/>
      <c r="D127" s="31"/>
      <c r="E127" s="31"/>
    </row>
    <row r="128" spans="3:5" ht="18.75">
      <c r="C128" s="31"/>
      <c r="D128" s="31"/>
      <c r="E128" s="31"/>
    </row>
    <row r="129" spans="3:5" ht="18.75">
      <c r="C129" s="31"/>
      <c r="D129" s="31"/>
      <c r="E129" s="31"/>
    </row>
    <row r="130" spans="3:5" ht="18.75">
      <c r="C130" s="31"/>
      <c r="D130" s="31"/>
      <c r="E130" s="31"/>
    </row>
    <row r="131" spans="3:5" ht="18.75">
      <c r="C131" s="31"/>
      <c r="D131" s="31"/>
      <c r="E131" s="31"/>
    </row>
    <row r="132" spans="3:5" ht="18.75">
      <c r="C132" s="31"/>
      <c r="D132" s="31"/>
      <c r="E132" s="31"/>
    </row>
    <row r="133" spans="3:5" ht="18.75">
      <c r="C133" s="31"/>
      <c r="D133" s="31"/>
      <c r="E133" s="31"/>
    </row>
    <row r="134" spans="3:5" ht="18.75">
      <c r="C134" s="31"/>
      <c r="D134" s="31"/>
      <c r="E134" s="31"/>
    </row>
    <row r="135" spans="3:5" ht="18.75">
      <c r="C135" s="31"/>
      <c r="D135" s="31"/>
      <c r="E135" s="31"/>
    </row>
    <row r="136" spans="3:5" ht="18.75">
      <c r="C136" s="31"/>
      <c r="D136" s="31"/>
      <c r="E136" s="31"/>
    </row>
    <row r="137" spans="3:5" ht="18.75">
      <c r="C137" s="31"/>
      <c r="D137" s="31"/>
      <c r="E137" s="31"/>
    </row>
    <row r="138" spans="3:5" ht="18.75">
      <c r="C138" s="31"/>
      <c r="D138" s="31"/>
      <c r="E138" s="31"/>
    </row>
    <row r="139" spans="3:5" ht="18.75">
      <c r="C139" s="31"/>
      <c r="D139" s="31"/>
      <c r="E139" s="31"/>
    </row>
    <row r="140" spans="3:5" ht="18.75">
      <c r="C140" s="31"/>
      <c r="D140" s="31"/>
      <c r="E140" s="31"/>
    </row>
    <row r="141" spans="3:5" ht="18.75">
      <c r="C141" s="31"/>
      <c r="D141" s="31"/>
      <c r="E141" s="31"/>
    </row>
    <row r="142" spans="3:5" ht="18.75">
      <c r="C142" s="31"/>
      <c r="D142" s="31"/>
      <c r="E142" s="31"/>
    </row>
    <row r="143" spans="3:5" ht="18.75">
      <c r="C143" s="31"/>
      <c r="D143" s="31"/>
      <c r="E143" s="31"/>
    </row>
    <row r="144" spans="3:5" ht="18.75">
      <c r="C144" s="31"/>
      <c r="D144" s="31"/>
      <c r="E144" s="31"/>
    </row>
    <row r="145" spans="3:5" ht="18.75">
      <c r="C145" s="31"/>
      <c r="D145" s="31"/>
      <c r="E145" s="31"/>
    </row>
    <row r="146" spans="3:5" ht="18.75">
      <c r="C146" s="31"/>
      <c r="D146" s="31"/>
      <c r="E146" s="31"/>
    </row>
    <row r="147" spans="3:5" ht="18.75">
      <c r="C147" s="31"/>
      <c r="D147" s="31"/>
      <c r="E147" s="31"/>
    </row>
    <row r="148" spans="3:5" ht="18.75">
      <c r="C148" s="31"/>
      <c r="D148" s="31"/>
      <c r="E148" s="31"/>
    </row>
    <row r="149" spans="3:5" ht="18.75">
      <c r="C149" s="31"/>
      <c r="D149" s="31"/>
      <c r="E149" s="31"/>
    </row>
    <row r="150" spans="3:5" ht="18.75">
      <c r="C150" s="31"/>
      <c r="D150" s="31"/>
      <c r="E150" s="31"/>
    </row>
    <row r="151" spans="3:5" ht="18.75">
      <c r="C151" s="31"/>
      <c r="D151" s="31"/>
      <c r="E151" s="31"/>
    </row>
    <row r="152" spans="3:5" ht="18.75">
      <c r="C152" s="31"/>
      <c r="D152" s="31"/>
      <c r="E152" s="31"/>
    </row>
    <row r="153" spans="3:5" ht="18.75">
      <c r="C153" s="31"/>
      <c r="D153" s="31"/>
      <c r="E153" s="31"/>
    </row>
    <row r="154" spans="3:5" ht="18.75">
      <c r="C154" s="31"/>
      <c r="D154" s="31"/>
      <c r="E154" s="31"/>
    </row>
    <row r="155" spans="3:5" ht="18.75">
      <c r="C155" s="31"/>
      <c r="D155" s="31"/>
      <c r="E155" s="31"/>
    </row>
    <row r="156" spans="3:5" ht="18.75">
      <c r="C156" s="31"/>
      <c r="D156" s="31"/>
      <c r="E156" s="31"/>
    </row>
    <row r="157" spans="3:5" ht="18.75">
      <c r="C157" s="31"/>
      <c r="D157" s="31"/>
      <c r="E157" s="31"/>
    </row>
    <row r="158" spans="3:5" ht="18.75">
      <c r="C158" s="31"/>
      <c r="D158" s="31"/>
      <c r="E158" s="31"/>
    </row>
    <row r="159" spans="3:5" ht="18.75">
      <c r="C159" s="31"/>
      <c r="D159" s="31"/>
      <c r="E159" s="31"/>
    </row>
    <row r="160" spans="3:5" ht="18.75">
      <c r="C160" s="31"/>
      <c r="D160" s="31"/>
      <c r="E160" s="31"/>
    </row>
    <row r="161" spans="3:5" ht="18.75">
      <c r="C161" s="31"/>
      <c r="D161" s="31"/>
      <c r="E161" s="31"/>
    </row>
    <row r="162" spans="3:5" ht="18.75">
      <c r="C162" s="31"/>
      <c r="D162" s="31"/>
      <c r="E162" s="31"/>
    </row>
    <row r="163" spans="3:5" ht="18.75">
      <c r="C163" s="31"/>
      <c r="D163" s="31"/>
      <c r="E163" s="31"/>
    </row>
    <row r="164" spans="3:5" ht="18.75">
      <c r="C164" s="31"/>
      <c r="D164" s="31"/>
      <c r="E164" s="31"/>
    </row>
    <row r="165" spans="3:5" ht="18.75">
      <c r="C165" s="31"/>
      <c r="D165" s="31"/>
      <c r="E165" s="31"/>
    </row>
    <row r="166" spans="3:5" ht="18.75">
      <c r="C166" s="31"/>
      <c r="D166" s="31"/>
      <c r="E166" s="31"/>
    </row>
    <row r="167" spans="3:5" ht="18.75">
      <c r="C167" s="31"/>
      <c r="D167" s="31"/>
      <c r="E167" s="31"/>
    </row>
    <row r="168" spans="3:5" ht="18.75">
      <c r="C168" s="31"/>
      <c r="D168" s="31"/>
      <c r="E168" s="31"/>
    </row>
    <row r="169" spans="3:5" ht="18.75">
      <c r="C169" s="31"/>
      <c r="D169" s="31"/>
      <c r="E169" s="31"/>
    </row>
    <row r="170" spans="3:5" ht="18.75">
      <c r="C170" s="31"/>
      <c r="D170" s="31"/>
      <c r="E170" s="31"/>
    </row>
    <row r="171" spans="3:5" ht="18.75">
      <c r="C171" s="31"/>
      <c r="D171" s="31"/>
      <c r="E171" s="31"/>
    </row>
    <row r="172" spans="3:5" ht="18.75">
      <c r="C172" s="31"/>
      <c r="D172" s="31"/>
      <c r="E172" s="31"/>
    </row>
    <row r="173" spans="3:5" ht="18.75">
      <c r="C173" s="31"/>
      <c r="D173" s="31"/>
      <c r="E173" s="31"/>
    </row>
    <row r="174" spans="3:5" ht="18.75">
      <c r="C174" s="31"/>
      <c r="D174" s="31"/>
      <c r="E174" s="31"/>
    </row>
    <row r="175" spans="3:5" ht="18.75">
      <c r="C175" s="31"/>
      <c r="D175" s="31"/>
      <c r="E175" s="31"/>
    </row>
    <row r="176" spans="3:5" ht="18.75">
      <c r="C176" s="31"/>
      <c r="D176" s="31"/>
      <c r="E176" s="31"/>
    </row>
    <row r="177" spans="3:5" ht="18.75">
      <c r="C177" s="31"/>
      <c r="D177" s="31"/>
      <c r="E177" s="31"/>
    </row>
    <row r="178" spans="3:5" ht="18.75">
      <c r="C178" s="31"/>
      <c r="D178" s="31"/>
      <c r="E178" s="31"/>
    </row>
    <row r="179" spans="3:5" ht="18.75">
      <c r="C179" s="31"/>
      <c r="D179" s="31"/>
      <c r="E179" s="31"/>
    </row>
    <row r="180" spans="3:5" ht="18.75">
      <c r="C180" s="31"/>
      <c r="D180" s="31"/>
      <c r="E180" s="31"/>
    </row>
    <row r="181" spans="3:5" ht="18.75">
      <c r="C181" s="31"/>
      <c r="D181" s="31"/>
      <c r="E181" s="31"/>
    </row>
    <row r="182" spans="3:5" ht="18.75">
      <c r="C182" s="31"/>
      <c r="D182" s="31"/>
      <c r="E182" s="31"/>
    </row>
    <row r="183" spans="3:5" ht="18.75">
      <c r="C183" s="31"/>
      <c r="D183" s="31"/>
      <c r="E183" s="31"/>
    </row>
    <row r="184" spans="3:5" ht="18.75">
      <c r="C184" s="31"/>
      <c r="D184" s="31"/>
      <c r="E184" s="31"/>
    </row>
    <row r="185" spans="3:5" ht="18.75">
      <c r="C185" s="31"/>
      <c r="D185" s="31"/>
      <c r="E185" s="31"/>
    </row>
    <row r="186" spans="3:5" ht="18.75">
      <c r="C186" s="31"/>
      <c r="D186" s="31"/>
      <c r="E186" s="31"/>
    </row>
    <row r="187" spans="3:5" ht="18.75">
      <c r="C187" s="31"/>
      <c r="D187" s="31"/>
      <c r="E187" s="31"/>
    </row>
    <row r="188" spans="3:5" ht="18.75">
      <c r="C188" s="31"/>
      <c r="D188" s="31"/>
      <c r="E188" s="31"/>
    </row>
    <row r="189" spans="3:5" ht="18.75">
      <c r="C189" s="31"/>
      <c r="D189" s="31"/>
      <c r="E189" s="31"/>
    </row>
    <row r="190" spans="3:5" ht="18.75">
      <c r="C190" s="31"/>
      <c r="D190" s="31"/>
      <c r="E190" s="31"/>
    </row>
    <row r="191" spans="3:5" ht="18.75">
      <c r="C191" s="31"/>
      <c r="D191" s="31"/>
      <c r="E191" s="31"/>
    </row>
    <row r="192" spans="3:5" ht="18.75">
      <c r="C192" s="31"/>
      <c r="D192" s="31"/>
      <c r="E192" s="31"/>
    </row>
    <row r="193" spans="3:5" ht="18.75">
      <c r="C193" s="31"/>
      <c r="D193" s="31"/>
      <c r="E193" s="31"/>
    </row>
    <row r="194" spans="3:5" ht="18.75">
      <c r="C194" s="31"/>
      <c r="D194" s="31"/>
      <c r="E194" s="31"/>
    </row>
    <row r="195" spans="3:5" ht="18.75">
      <c r="C195" s="31"/>
      <c r="D195" s="31"/>
      <c r="E195" s="31"/>
    </row>
    <row r="196" spans="3:5" ht="18.75">
      <c r="C196" s="31"/>
      <c r="D196" s="31"/>
      <c r="E196" s="31"/>
    </row>
    <row r="197" spans="3:5" ht="18.75">
      <c r="C197" s="31"/>
      <c r="D197" s="31"/>
      <c r="E197" s="31"/>
    </row>
    <row r="198" spans="3:5" ht="18.75">
      <c r="C198" s="31"/>
      <c r="D198" s="31"/>
      <c r="E198" s="31"/>
    </row>
    <row r="199" spans="3:5" ht="18.75">
      <c r="C199" s="31"/>
      <c r="D199" s="31"/>
      <c r="E199" s="31"/>
    </row>
    <row r="200" spans="3:5" ht="18.75">
      <c r="C200" s="31"/>
      <c r="D200" s="31"/>
      <c r="E200" s="31"/>
    </row>
    <row r="201" spans="3:5" ht="18.75">
      <c r="C201" s="31"/>
      <c r="D201" s="31"/>
      <c r="E201" s="31"/>
    </row>
    <row r="202" spans="3:5" ht="18.75">
      <c r="C202" s="31"/>
      <c r="D202" s="31"/>
      <c r="E202" s="31"/>
    </row>
    <row r="203" spans="3:5" ht="18.75">
      <c r="C203" s="31"/>
      <c r="D203" s="31"/>
      <c r="E203" s="31"/>
    </row>
    <row r="204" spans="3:5" ht="18.75">
      <c r="C204" s="31"/>
      <c r="D204" s="31"/>
      <c r="E204" s="31"/>
    </row>
    <row r="205" spans="3:5" ht="18.75">
      <c r="C205" s="31"/>
      <c r="D205" s="31"/>
      <c r="E205" s="31"/>
    </row>
    <row r="206" spans="3:5" ht="18.75">
      <c r="C206" s="31"/>
      <c r="D206" s="31"/>
      <c r="E206" s="31"/>
    </row>
    <row r="207" spans="3:5" ht="18.75">
      <c r="C207" s="31"/>
      <c r="D207" s="31"/>
      <c r="E207" s="31"/>
    </row>
    <row r="208" spans="3:5" ht="18.75">
      <c r="C208" s="31"/>
      <c r="D208" s="31"/>
      <c r="E208" s="31"/>
    </row>
    <row r="209" spans="3:5" ht="18.75">
      <c r="C209" s="31"/>
      <c r="D209" s="31"/>
      <c r="E209" s="31"/>
    </row>
    <row r="210" spans="3:5" ht="18.75">
      <c r="C210" s="31"/>
      <c r="D210" s="31"/>
      <c r="E210" s="31"/>
    </row>
    <row r="211" spans="3:5" ht="18.75">
      <c r="C211" s="31"/>
      <c r="D211" s="31"/>
      <c r="E211" s="31"/>
    </row>
    <row r="212" spans="3:5" ht="18.75">
      <c r="C212" s="31"/>
      <c r="D212" s="31"/>
      <c r="E212" s="31"/>
    </row>
    <row r="213" spans="3:5" ht="18.75">
      <c r="C213" s="31"/>
      <c r="D213" s="31"/>
      <c r="E213" s="31"/>
    </row>
    <row r="214" spans="3:5" ht="18.75">
      <c r="C214" s="31"/>
      <c r="D214" s="31"/>
      <c r="E214" s="31"/>
    </row>
    <row r="215" spans="3:5" ht="18.75">
      <c r="C215" s="31"/>
      <c r="D215" s="31"/>
      <c r="E215" s="31"/>
    </row>
    <row r="216" spans="3:5" ht="18.75">
      <c r="C216" s="31"/>
      <c r="D216" s="31"/>
      <c r="E216" s="31"/>
    </row>
    <row r="217" spans="3:5" ht="18.75">
      <c r="C217" s="31"/>
      <c r="D217" s="31"/>
      <c r="E217" s="31"/>
    </row>
    <row r="218" spans="3:5" ht="18.75">
      <c r="C218" s="31"/>
      <c r="D218" s="31"/>
      <c r="E218" s="31"/>
    </row>
    <row r="219" spans="3:5" ht="18.75">
      <c r="C219" s="31"/>
      <c r="D219" s="31"/>
      <c r="E219" s="31"/>
    </row>
    <row r="220" spans="3:5" ht="18.75">
      <c r="C220" s="31"/>
      <c r="D220" s="31"/>
      <c r="E220" s="31"/>
    </row>
    <row r="221" spans="3:5" ht="18.75">
      <c r="C221" s="31"/>
      <c r="D221" s="31"/>
      <c r="E221" s="31"/>
    </row>
    <row r="222" spans="3:5" ht="18.75">
      <c r="C222" s="31"/>
      <c r="D222" s="31"/>
      <c r="E222" s="31"/>
    </row>
    <row r="223" spans="3:5" ht="18.75">
      <c r="C223" s="31"/>
      <c r="D223" s="31"/>
      <c r="E223" s="31"/>
    </row>
    <row r="224" spans="3:5" ht="18.75">
      <c r="C224" s="31"/>
      <c r="D224" s="31"/>
      <c r="E224" s="31"/>
    </row>
    <row r="225" spans="3:5" ht="18.75">
      <c r="C225" s="31"/>
      <c r="D225" s="31"/>
      <c r="E225" s="31"/>
    </row>
    <row r="226" spans="3:5" ht="18.75">
      <c r="C226" s="31"/>
      <c r="D226" s="31"/>
      <c r="E226" s="31"/>
    </row>
    <row r="227" spans="3:5" ht="18.75">
      <c r="C227" s="31"/>
      <c r="D227" s="31"/>
      <c r="E227" s="31"/>
    </row>
    <row r="228" spans="3:5" ht="18.75">
      <c r="C228" s="31"/>
      <c r="D228" s="31"/>
      <c r="E228" s="31"/>
    </row>
    <row r="229" spans="3:5" ht="18.75">
      <c r="C229" s="31"/>
      <c r="D229" s="31"/>
      <c r="E229" s="31"/>
    </row>
    <row r="230" spans="3:5" ht="18.75">
      <c r="C230" s="31"/>
      <c r="D230" s="31"/>
      <c r="E230" s="31"/>
    </row>
    <row r="231" spans="3:5" ht="18.75">
      <c r="C231" s="31"/>
      <c r="D231" s="31"/>
      <c r="E231" s="31"/>
    </row>
    <row r="232" spans="3:5" ht="18.75">
      <c r="C232" s="31"/>
      <c r="D232" s="31"/>
      <c r="E232" s="31"/>
    </row>
    <row r="233" spans="3:5" ht="18.75">
      <c r="C233" s="31"/>
      <c r="D233" s="31"/>
      <c r="E233" s="31"/>
    </row>
    <row r="234" spans="3:5" ht="18.75">
      <c r="C234" s="31"/>
      <c r="D234" s="31"/>
      <c r="E234" s="31"/>
    </row>
    <row r="235" spans="3:5" ht="18.75">
      <c r="C235" s="31"/>
      <c r="D235" s="31"/>
      <c r="E235" s="31"/>
    </row>
    <row r="236" spans="3:5" ht="18.75">
      <c r="C236" s="31"/>
      <c r="D236" s="31"/>
      <c r="E236" s="31"/>
    </row>
    <row r="237" spans="3:5" ht="18.75">
      <c r="C237" s="31"/>
      <c r="D237" s="31"/>
      <c r="E237" s="31"/>
    </row>
    <row r="238" spans="3:5" ht="18.75">
      <c r="C238" s="31"/>
      <c r="D238" s="31"/>
      <c r="E238" s="31"/>
    </row>
    <row r="239" spans="3:5" ht="18.75">
      <c r="C239" s="31"/>
      <c r="D239" s="31"/>
      <c r="E239" s="31"/>
    </row>
    <row r="240" spans="3:5" ht="18.75">
      <c r="C240" s="31"/>
      <c r="D240" s="31"/>
      <c r="E240" s="31"/>
    </row>
    <row r="241" spans="3:5" ht="18.75">
      <c r="C241" s="31"/>
      <c r="D241" s="31"/>
      <c r="E241" s="31"/>
    </row>
    <row r="242" spans="3:5" ht="18.75">
      <c r="C242" s="31"/>
      <c r="D242" s="31"/>
      <c r="E242" s="31"/>
    </row>
    <row r="243" spans="3:5" ht="18.75">
      <c r="C243" s="31"/>
      <c r="D243" s="31"/>
      <c r="E243" s="31"/>
    </row>
    <row r="244" spans="3:5" ht="18.75">
      <c r="C244" s="31"/>
      <c r="D244" s="31"/>
      <c r="E244" s="31"/>
    </row>
    <row r="245" spans="3:5" ht="18.75">
      <c r="C245" s="31"/>
      <c r="D245" s="31"/>
      <c r="E245" s="31"/>
    </row>
    <row r="246" spans="3:5" ht="18.75">
      <c r="C246" s="31"/>
      <c r="D246" s="31"/>
      <c r="E246" s="31"/>
    </row>
    <row r="247" spans="3:5" ht="18.75">
      <c r="C247" s="31"/>
      <c r="D247" s="31"/>
      <c r="E247" s="31"/>
    </row>
    <row r="248" spans="3:5" ht="18.75">
      <c r="C248" s="31"/>
      <c r="D248" s="31"/>
      <c r="E248" s="31"/>
    </row>
    <row r="249" spans="3:5" ht="18.75">
      <c r="C249" s="31"/>
      <c r="D249" s="31"/>
      <c r="E249" s="31"/>
    </row>
    <row r="250" spans="3:5" ht="18.75">
      <c r="C250" s="31"/>
      <c r="D250" s="31"/>
      <c r="E250" s="31"/>
    </row>
    <row r="251" spans="3:5" ht="18.75">
      <c r="C251" s="31"/>
      <c r="D251" s="31"/>
      <c r="E251" s="31"/>
    </row>
    <row r="252" spans="3:5" ht="18.75">
      <c r="C252" s="31"/>
      <c r="D252" s="31"/>
      <c r="E252" s="31"/>
    </row>
    <row r="253" spans="3:5" ht="18.75">
      <c r="C253" s="31"/>
      <c r="D253" s="31"/>
      <c r="E253" s="31"/>
    </row>
    <row r="254" spans="3:5" ht="18.75">
      <c r="C254" s="31"/>
      <c r="D254" s="31"/>
      <c r="E254" s="31"/>
    </row>
    <row r="255" spans="3:5" ht="18.75">
      <c r="C255" s="31"/>
      <c r="D255" s="31"/>
      <c r="E255" s="31"/>
    </row>
    <row r="256" spans="3:5" ht="18.75">
      <c r="C256" s="31"/>
      <c r="D256" s="31"/>
      <c r="E256" s="31"/>
    </row>
    <row r="257" spans="3:5" ht="18.75">
      <c r="C257" s="31"/>
      <c r="D257" s="31"/>
      <c r="E257" s="31"/>
    </row>
    <row r="258" spans="3:5" ht="18.75">
      <c r="C258" s="31"/>
      <c r="D258" s="31"/>
      <c r="E258" s="31"/>
    </row>
    <row r="259" spans="3:5" ht="18.75">
      <c r="C259" s="31"/>
      <c r="D259" s="31"/>
      <c r="E259" s="31"/>
    </row>
    <row r="260" spans="3:5" ht="18.75">
      <c r="C260" s="31"/>
      <c r="D260" s="31"/>
      <c r="E260" s="31"/>
    </row>
    <row r="261" spans="3:5" ht="18.75">
      <c r="C261" s="31"/>
      <c r="D261" s="31"/>
      <c r="E261" s="31"/>
    </row>
    <row r="262" spans="3:5" ht="18.75">
      <c r="C262" s="31"/>
      <c r="D262" s="31"/>
      <c r="E262" s="31"/>
    </row>
    <row r="263" spans="3:5" ht="18.75">
      <c r="C263" s="31"/>
      <c r="D263" s="31"/>
      <c r="E263" s="31"/>
    </row>
    <row r="264" spans="3:5" ht="18.75">
      <c r="C264" s="31"/>
      <c r="D264" s="31"/>
      <c r="E264" s="31"/>
    </row>
    <row r="265" spans="3:5" ht="18.75">
      <c r="C265" s="31"/>
      <c r="D265" s="31"/>
      <c r="E265" s="31"/>
    </row>
    <row r="266" spans="3:5" ht="18.75">
      <c r="C266" s="31"/>
      <c r="D266" s="31"/>
      <c r="E266" s="31"/>
    </row>
    <row r="267" spans="3:5" ht="18.75">
      <c r="C267" s="31"/>
      <c r="D267" s="31"/>
      <c r="E267" s="31"/>
    </row>
    <row r="268" spans="3:5" ht="18.75">
      <c r="C268" s="31"/>
      <c r="D268" s="31"/>
      <c r="E268" s="31"/>
    </row>
    <row r="269" spans="3:5" ht="18.75">
      <c r="C269" s="31"/>
      <c r="D269" s="31"/>
      <c r="E269" s="31"/>
    </row>
    <row r="270" spans="3:5" ht="18.75">
      <c r="C270" s="31"/>
      <c r="D270" s="31"/>
      <c r="E270" s="31"/>
    </row>
    <row r="271" spans="3:5" ht="18.75">
      <c r="C271" s="31"/>
      <c r="D271" s="31"/>
      <c r="E271" s="31"/>
    </row>
    <row r="272" spans="3:5" ht="18.75">
      <c r="C272" s="31"/>
      <c r="D272" s="31"/>
      <c r="E272" s="31"/>
    </row>
    <row r="273" spans="3:5" ht="18.75">
      <c r="C273" s="31"/>
      <c r="D273" s="31"/>
      <c r="E273" s="31"/>
    </row>
    <row r="274" spans="3:5" ht="18.75">
      <c r="C274" s="31"/>
      <c r="D274" s="31"/>
      <c r="E274" s="31"/>
    </row>
    <row r="275" spans="3:5" ht="18.75">
      <c r="C275" s="31"/>
      <c r="D275" s="31"/>
      <c r="E275" s="31"/>
    </row>
    <row r="276" spans="3:5" ht="18.75">
      <c r="C276" s="31"/>
      <c r="D276" s="31"/>
      <c r="E276" s="31"/>
    </row>
    <row r="277" spans="3:5" ht="18.75">
      <c r="C277" s="31"/>
      <c r="D277" s="31"/>
      <c r="E277" s="31"/>
    </row>
    <row r="278" spans="3:5" ht="18.75">
      <c r="C278" s="31"/>
      <c r="D278" s="31"/>
      <c r="E278" s="31"/>
    </row>
    <row r="279" spans="3:5" ht="18.75">
      <c r="C279" s="31"/>
      <c r="D279" s="31"/>
      <c r="E279" s="31"/>
    </row>
    <row r="280" spans="3:5" ht="18.75">
      <c r="C280" s="31"/>
      <c r="D280" s="31"/>
      <c r="E280" s="31"/>
    </row>
    <row r="281" spans="3:5" ht="18.75">
      <c r="C281" s="31"/>
      <c r="D281" s="31"/>
      <c r="E281" s="31"/>
    </row>
  </sheetData>
  <sheetProtection/>
  <mergeCells count="6">
    <mergeCell ref="A2:G2"/>
    <mergeCell ref="A3:G3"/>
    <mergeCell ref="A4:G4"/>
    <mergeCell ref="A5:G5"/>
    <mergeCell ref="A6:G6"/>
    <mergeCell ref="A7:G7"/>
  </mergeCells>
  <printOptions horizontalCentered="1"/>
  <pageMargins left="0.5" right="0.5" top="0.75" bottom="0.5" header="0" footer="0"/>
  <pageSetup fitToHeight="1" fitToWidth="1" horizontalDpi="600" verticalDpi="600" orientation="portrait" paperSize="9" scale="64" r:id="rId1"/>
  <rowBreaks count="1" manualBreakCount="1">
    <brk id="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8"/>
  <sheetViews>
    <sheetView view="pageBreakPreview" zoomScale="115" zoomScaleSheetLayoutView="115" workbookViewId="0" topLeftCell="A40">
      <selection activeCell="D9" sqref="D9"/>
    </sheetView>
  </sheetViews>
  <sheetFormatPr defaultColWidth="9.140625" defaultRowHeight="15"/>
  <cols>
    <col min="1" max="1" width="7.28125" style="11" customWidth="1"/>
    <col min="2" max="2" width="60.00390625" style="11" customWidth="1"/>
    <col min="3" max="3" width="14.140625" style="11" customWidth="1"/>
    <col min="4" max="4" width="17.28125" style="11" customWidth="1"/>
    <col min="5" max="5" width="16.7109375" style="11" customWidth="1"/>
    <col min="6" max="6" width="15.8515625" style="11" customWidth="1"/>
    <col min="7" max="7" width="13.8515625" style="11" customWidth="1"/>
    <col min="8" max="16384" width="9.140625" style="11" customWidth="1"/>
  </cols>
  <sheetData>
    <row r="1" spans="1:7" s="8" customFormat="1" ht="24.75" customHeight="1">
      <c r="A1" s="79" t="str">
        <f>Summary!A1</f>
        <v>Plan 2016-17</v>
      </c>
      <c r="B1" s="79"/>
      <c r="C1" s="7"/>
      <c r="D1" s="7"/>
      <c r="E1" s="80"/>
      <c r="F1" s="80"/>
      <c r="G1" s="80"/>
    </row>
    <row r="2" spans="1:7" s="10" customFormat="1" ht="31.5" customHeight="1">
      <c r="A2" s="75" t="str">
        <f>Summary!A2</f>
        <v>Year 2016-17 : Statement 1 (A) Plan</v>
      </c>
      <c r="B2" s="75"/>
      <c r="C2" s="75"/>
      <c r="D2" s="75"/>
      <c r="E2" s="75"/>
      <c r="F2" s="75"/>
      <c r="G2" s="75"/>
    </row>
    <row r="3" spans="1:7" s="10" customFormat="1" ht="31.5" customHeight="1">
      <c r="A3" s="75" t="s">
        <v>27</v>
      </c>
      <c r="B3" s="75"/>
      <c r="C3" s="75"/>
      <c r="D3" s="75"/>
      <c r="E3" s="75"/>
      <c r="F3" s="75"/>
      <c r="G3" s="75"/>
    </row>
    <row r="4" spans="1:7" s="10" customFormat="1" ht="31.5" customHeight="1">
      <c r="A4" s="75" t="s">
        <v>8</v>
      </c>
      <c r="B4" s="75"/>
      <c r="C4" s="75"/>
      <c r="D4" s="75"/>
      <c r="E4" s="75"/>
      <c r="F4" s="75"/>
      <c r="G4" s="75"/>
    </row>
    <row r="5" spans="1:7" s="10" customFormat="1" ht="31.5" customHeight="1">
      <c r="A5" s="76" t="str">
        <f>Summary!A5</f>
        <v> Expenditure up October 2016</v>
      </c>
      <c r="B5" s="75"/>
      <c r="C5" s="75"/>
      <c r="D5" s="75"/>
      <c r="E5" s="75"/>
      <c r="F5" s="75"/>
      <c r="G5" s="75"/>
    </row>
    <row r="6" spans="1:7" s="10" customFormat="1" ht="31.5" customHeight="1">
      <c r="A6" s="75" t="s">
        <v>132</v>
      </c>
      <c r="B6" s="75"/>
      <c r="C6" s="75"/>
      <c r="D6" s="75"/>
      <c r="E6" s="75"/>
      <c r="F6" s="75"/>
      <c r="G6" s="75"/>
    </row>
    <row r="7" spans="1:7" ht="18.75">
      <c r="A7" s="78" t="s">
        <v>49</v>
      </c>
      <c r="B7" s="78"/>
      <c r="C7" s="78"/>
      <c r="D7" s="78"/>
      <c r="E7" s="78"/>
      <c r="F7" s="78"/>
      <c r="G7" s="78"/>
    </row>
    <row r="8" spans="1:7" s="8" customFormat="1" ht="91.5" customHeight="1">
      <c r="A8" s="21" t="s">
        <v>11</v>
      </c>
      <c r="B8" s="21" t="s">
        <v>9</v>
      </c>
      <c r="C8" s="21" t="str">
        <f>Summary!C8</f>
        <v>Provision 2016-17</v>
      </c>
      <c r="D8" s="21" t="str">
        <f>Summary!D8</f>
        <v>Grant Allocation April-16 to Oct-16</v>
      </c>
      <c r="E8" s="21" t="str">
        <f>Summary!E8</f>
        <v>Expenditure October 2016</v>
      </c>
      <c r="F8" s="21" t="str">
        <f>Summary!F8</f>
        <v>% against Original Estimates</v>
      </c>
      <c r="G8" s="21" t="str">
        <f>Summary!G8</f>
        <v>% against Grant Allocation </v>
      </c>
    </row>
    <row r="9" spans="1:7" s="13" customFormat="1" ht="15.75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40">
        <v>6</v>
      </c>
      <c r="G9" s="12">
        <v>7</v>
      </c>
    </row>
    <row r="10" spans="1:7" ht="24" customHeight="1">
      <c r="A10" s="14"/>
      <c r="B10" s="59" t="s">
        <v>51</v>
      </c>
      <c r="C10" s="15"/>
      <c r="D10" s="15"/>
      <c r="E10" s="15"/>
      <c r="F10" s="41"/>
      <c r="G10" s="15"/>
    </row>
    <row r="11" spans="1:7" ht="45" customHeight="1">
      <c r="A11" s="64">
        <v>1</v>
      </c>
      <c r="B11" s="59" t="s">
        <v>135</v>
      </c>
      <c r="C11" s="15">
        <f>'92 Plan'!C11+'96 Plan '!C16</f>
        <v>342.4</v>
      </c>
      <c r="D11" s="15">
        <f>'92 Plan'!D11+'96 Plan '!D16</f>
        <v>303.2</v>
      </c>
      <c r="E11" s="15">
        <f>'92 Plan'!E11+'96 Plan '!E16</f>
        <v>144.48000000000002</v>
      </c>
      <c r="F11" s="41">
        <f>E11*100/C11</f>
        <v>42.196261682243</v>
      </c>
      <c r="G11" s="15">
        <f>E11*100/D11</f>
        <v>47.651715039577844</v>
      </c>
    </row>
    <row r="12" spans="1:7" ht="45" customHeight="1">
      <c r="A12" s="64">
        <v>2</v>
      </c>
      <c r="B12" s="59" t="s">
        <v>134</v>
      </c>
      <c r="C12" s="15">
        <f>'92 Plan'!C12</f>
        <v>5</v>
      </c>
      <c r="D12" s="15">
        <f>'92 Plan'!D12</f>
        <v>5</v>
      </c>
      <c r="E12" s="15">
        <f>'92 Plan'!E12</f>
        <v>0</v>
      </c>
      <c r="F12" s="41">
        <f>E12*100/C12</f>
        <v>0</v>
      </c>
      <c r="G12" s="15">
        <f>E12*100/D12</f>
        <v>0</v>
      </c>
    </row>
    <row r="13" spans="1:7" ht="45" customHeight="1">
      <c r="A13" s="64">
        <v>3</v>
      </c>
      <c r="B13" s="59" t="s">
        <v>136</v>
      </c>
      <c r="C13" s="15">
        <f>'92 Plan'!C13</f>
        <v>12</v>
      </c>
      <c r="D13" s="15">
        <f>'92 Plan'!D13</f>
        <v>12</v>
      </c>
      <c r="E13" s="15">
        <f>'92 Plan'!E13</f>
        <v>1.7</v>
      </c>
      <c r="F13" s="41">
        <f>E13*100/C13</f>
        <v>14.166666666666666</v>
      </c>
      <c r="G13" s="15">
        <f>E13*100/D13</f>
        <v>14.166666666666666</v>
      </c>
    </row>
    <row r="14" spans="1:7" ht="21.75" customHeight="1">
      <c r="A14" s="64"/>
      <c r="B14" s="60" t="s">
        <v>55</v>
      </c>
      <c r="C14" s="28">
        <f>SUM(C11:C13)</f>
        <v>359.4</v>
      </c>
      <c r="D14" s="28">
        <f>SUM(D11:D13)</f>
        <v>320.2</v>
      </c>
      <c r="E14" s="28">
        <f>SUM(E11:E13)</f>
        <v>146.18</v>
      </c>
      <c r="F14" s="42">
        <f>E14*100/C14</f>
        <v>40.67334446299388</v>
      </c>
      <c r="G14" s="28">
        <f>E14*100/D14</f>
        <v>45.6527170518426</v>
      </c>
    </row>
    <row r="15" spans="1:7" ht="23.25" customHeight="1">
      <c r="A15" s="64"/>
      <c r="B15" s="59" t="s">
        <v>56</v>
      </c>
      <c r="C15" s="15"/>
      <c r="D15" s="15"/>
      <c r="E15" s="15"/>
      <c r="F15" s="41"/>
      <c r="G15" s="15"/>
    </row>
    <row r="16" spans="1:7" ht="45" customHeight="1">
      <c r="A16" s="64">
        <v>4</v>
      </c>
      <c r="B16" s="59" t="s">
        <v>137</v>
      </c>
      <c r="C16" s="15">
        <f>'92 Plan'!C16+'95 Plan '!C11+'96 Plan '!C14</f>
        <v>455</v>
      </c>
      <c r="D16" s="15">
        <f>'92 Plan'!D16+'95 Plan '!D11+'96 Plan '!D14</f>
        <v>445</v>
      </c>
      <c r="E16" s="15">
        <f>'92 Plan'!E16+'95 Plan '!E11+'96 Plan '!E14</f>
        <v>138.68</v>
      </c>
      <c r="F16" s="41">
        <f aca="true" t="shared" si="0" ref="F16:F27">E16*100/C16</f>
        <v>30.479120879120877</v>
      </c>
      <c r="G16" s="15">
        <f aca="true" t="shared" si="1" ref="G16:G26">E16*100/D16</f>
        <v>31.164044943820226</v>
      </c>
    </row>
    <row r="17" spans="1:7" ht="43.5">
      <c r="A17" s="64">
        <v>5</v>
      </c>
      <c r="B17" s="59" t="s">
        <v>138</v>
      </c>
      <c r="C17" s="15">
        <f>'92 Plan'!C17+'95 Plan '!C15+'96 Plan '!C12</f>
        <v>675</v>
      </c>
      <c r="D17" s="15">
        <f>'92 Plan'!D17+'95 Plan '!D15+'96 Plan '!D12</f>
        <v>529</v>
      </c>
      <c r="E17" s="15">
        <f>'92 Plan'!E17+'95 Plan '!E15+'96 Plan '!E12</f>
        <v>122.86000000000001</v>
      </c>
      <c r="F17" s="41">
        <f t="shared" si="0"/>
        <v>18.201481481481483</v>
      </c>
      <c r="G17" s="15">
        <f t="shared" si="1"/>
        <v>23.224952741020797</v>
      </c>
    </row>
    <row r="18" spans="1:7" ht="45" customHeight="1">
      <c r="A18" s="64">
        <v>6</v>
      </c>
      <c r="B18" s="59" t="s">
        <v>130</v>
      </c>
      <c r="C18" s="15">
        <f>'92 Plan'!C18+'95 Plan '!C12+'96 Plan '!C11</f>
        <v>3621.5</v>
      </c>
      <c r="D18" s="15">
        <f>'92 Plan'!D18+'95 Plan '!D12+'96 Plan '!D11</f>
        <v>2989.94</v>
      </c>
      <c r="E18" s="15">
        <f>'92 Plan'!E18+'95 Plan '!E12+'96 Plan '!E11</f>
        <v>1110.84</v>
      </c>
      <c r="F18" s="41">
        <f t="shared" si="0"/>
        <v>30.67347784067375</v>
      </c>
      <c r="G18" s="15">
        <f t="shared" si="1"/>
        <v>37.15258500170572</v>
      </c>
    </row>
    <row r="19" spans="1:7" ht="45" customHeight="1">
      <c r="A19" s="64">
        <v>7</v>
      </c>
      <c r="B19" s="59" t="s">
        <v>139</v>
      </c>
      <c r="C19" s="15">
        <f>'92 Plan'!C19</f>
        <v>56</v>
      </c>
      <c r="D19" s="15">
        <f>'92 Plan'!D19</f>
        <v>55</v>
      </c>
      <c r="E19" s="15">
        <f>'92 Plan'!E19</f>
        <v>21.01</v>
      </c>
      <c r="F19" s="41">
        <f t="shared" si="0"/>
        <v>37.517857142857146</v>
      </c>
      <c r="G19" s="15">
        <f t="shared" si="1"/>
        <v>38.2</v>
      </c>
    </row>
    <row r="20" spans="1:7" ht="45" customHeight="1">
      <c r="A20" s="64">
        <v>8</v>
      </c>
      <c r="B20" s="59" t="s">
        <v>140</v>
      </c>
      <c r="C20" s="15">
        <f>'92 Plan'!C20+'95 Plan '!C14+'96 Plan '!C15</f>
        <v>305.55000000000007</v>
      </c>
      <c r="D20" s="15">
        <f>'92 Plan'!D20+'95 Plan '!D14+'96 Plan '!D15</f>
        <v>0</v>
      </c>
      <c r="E20" s="15">
        <f>'92 Plan'!E20+'95 Plan '!E14+'96 Plan '!E15</f>
        <v>0</v>
      </c>
      <c r="F20" s="41">
        <f t="shared" si="0"/>
        <v>0</v>
      </c>
      <c r="G20" s="15">
        <v>0</v>
      </c>
    </row>
    <row r="21" spans="1:7" ht="45" customHeight="1">
      <c r="A21" s="64">
        <v>9</v>
      </c>
      <c r="B21" s="59" t="s">
        <v>141</v>
      </c>
      <c r="C21" s="15">
        <f>'92 Plan'!C21</f>
        <v>89</v>
      </c>
      <c r="D21" s="15">
        <f>'92 Plan'!D21</f>
        <v>44.5</v>
      </c>
      <c r="E21" s="15">
        <f>'92 Plan'!E21</f>
        <v>40.7</v>
      </c>
      <c r="F21" s="41">
        <f t="shared" si="0"/>
        <v>45.730337078651694</v>
      </c>
      <c r="G21" s="15">
        <f t="shared" si="1"/>
        <v>91.46067415730339</v>
      </c>
    </row>
    <row r="22" spans="1:7" ht="45" customHeight="1">
      <c r="A22" s="64">
        <v>10</v>
      </c>
      <c r="B22" s="59" t="s">
        <v>142</v>
      </c>
      <c r="C22" s="15">
        <f>'92 Plan'!C22</f>
        <v>11</v>
      </c>
      <c r="D22" s="15">
        <f>'92 Plan'!D22</f>
        <v>10</v>
      </c>
      <c r="E22" s="15">
        <f>'92 Plan'!E22</f>
        <v>0</v>
      </c>
      <c r="F22" s="41">
        <f t="shared" si="0"/>
        <v>0</v>
      </c>
      <c r="G22" s="15">
        <f t="shared" si="1"/>
        <v>0</v>
      </c>
    </row>
    <row r="23" spans="1:7" ht="45" customHeight="1">
      <c r="A23" s="64">
        <v>11</v>
      </c>
      <c r="B23" s="59" t="s">
        <v>143</v>
      </c>
      <c r="C23" s="15">
        <f>'92 Plan'!C23</f>
        <v>0.1</v>
      </c>
      <c r="D23" s="15">
        <f>'92 Plan'!D23</f>
        <v>0</v>
      </c>
      <c r="E23" s="15">
        <f>'92 Plan'!E23</f>
        <v>0</v>
      </c>
      <c r="F23" s="41">
        <f t="shared" si="0"/>
        <v>0</v>
      </c>
      <c r="G23" s="15">
        <v>0</v>
      </c>
    </row>
    <row r="24" spans="1:7" ht="45" customHeight="1">
      <c r="A24" s="64">
        <v>12</v>
      </c>
      <c r="B24" s="59" t="s">
        <v>144</v>
      </c>
      <c r="C24" s="15">
        <f>'92 Plan'!C24+'95 Plan '!C13+'96 Plan '!C17</f>
        <v>2830</v>
      </c>
      <c r="D24" s="15">
        <f>'92 Plan'!D24+'95 Plan '!D13+'96 Plan '!D17</f>
        <v>2122.48</v>
      </c>
      <c r="E24" s="15">
        <f>'92 Plan'!E24+'95 Plan '!E13+'96 Plan '!E17</f>
        <v>1298.01</v>
      </c>
      <c r="F24" s="41">
        <f t="shared" si="0"/>
        <v>45.8660777385159</v>
      </c>
      <c r="G24" s="15">
        <f t="shared" si="1"/>
        <v>61.155346575703895</v>
      </c>
    </row>
    <row r="25" spans="1:7" ht="42.75" customHeight="1">
      <c r="A25" s="64">
        <v>13</v>
      </c>
      <c r="B25" s="59" t="s">
        <v>145</v>
      </c>
      <c r="C25" s="15">
        <f>'92 Plan'!C25</f>
        <v>40</v>
      </c>
      <c r="D25" s="15">
        <f>'92 Plan'!D25</f>
        <v>15</v>
      </c>
      <c r="E25" s="15">
        <f>'92 Plan'!E25</f>
        <v>0</v>
      </c>
      <c r="F25" s="41">
        <f t="shared" si="0"/>
        <v>0</v>
      </c>
      <c r="G25" s="15">
        <f t="shared" si="1"/>
        <v>0</v>
      </c>
    </row>
    <row r="26" spans="1:7" ht="62.25" customHeight="1">
      <c r="A26" s="64">
        <v>14</v>
      </c>
      <c r="B26" s="59" t="s">
        <v>146</v>
      </c>
      <c r="C26" s="15">
        <f>'92 Plan'!C26+'96 Plan '!C20</f>
        <v>5.2</v>
      </c>
      <c r="D26" s="15">
        <f>'92 Plan'!D26+'96 Plan '!D20</f>
        <v>5</v>
      </c>
      <c r="E26" s="15">
        <f>'92 Plan'!E26+'96 Plan '!E20</f>
        <v>1.4</v>
      </c>
      <c r="F26" s="41">
        <f t="shared" si="0"/>
        <v>26.923076923076923</v>
      </c>
      <c r="G26" s="15">
        <f t="shared" si="1"/>
        <v>28</v>
      </c>
    </row>
    <row r="27" spans="1:7" ht="65.25">
      <c r="A27" s="64">
        <v>15</v>
      </c>
      <c r="B27" s="59" t="s">
        <v>147</v>
      </c>
      <c r="C27" s="15">
        <f>'92 Plan'!C27</f>
        <v>3</v>
      </c>
      <c r="D27" s="15">
        <f>'92 Plan'!D27</f>
        <v>0</v>
      </c>
      <c r="E27" s="15">
        <f>'92 Plan'!E27</f>
        <v>0</v>
      </c>
      <c r="F27" s="41">
        <f t="shared" si="0"/>
        <v>0</v>
      </c>
      <c r="G27" s="15">
        <v>0</v>
      </c>
    </row>
    <row r="28" spans="1:7" ht="21.75" customHeight="1">
      <c r="A28" s="64"/>
      <c r="B28" s="60" t="s">
        <v>68</v>
      </c>
      <c r="C28" s="28">
        <f>SUM(C16:C27)</f>
        <v>8091.35</v>
      </c>
      <c r="D28" s="28">
        <f>SUM(D16:D27)</f>
        <v>6215.92</v>
      </c>
      <c r="E28" s="28">
        <f>SUM(E16:E27)</f>
        <v>2733.5</v>
      </c>
      <c r="F28" s="42">
        <f>E28*100/C28</f>
        <v>33.782990477485214</v>
      </c>
      <c r="G28" s="28">
        <f>E28*100/D28</f>
        <v>43.975791194223866</v>
      </c>
    </row>
    <row r="29" spans="1:7" ht="23.25" customHeight="1">
      <c r="A29" s="64"/>
      <c r="B29" s="59" t="s">
        <v>69</v>
      </c>
      <c r="C29" s="15"/>
      <c r="D29" s="15"/>
      <c r="E29" s="15"/>
      <c r="F29" s="41"/>
      <c r="G29" s="15"/>
    </row>
    <row r="30" spans="1:7" ht="43.5" customHeight="1">
      <c r="A30" s="64">
        <v>16</v>
      </c>
      <c r="B30" s="59" t="s">
        <v>148</v>
      </c>
      <c r="C30" s="15">
        <f>'92 Plan'!C30</f>
        <v>11</v>
      </c>
      <c r="D30" s="15">
        <f>'92 Plan'!D30</f>
        <v>11</v>
      </c>
      <c r="E30" s="15">
        <f>'92 Plan'!E30</f>
        <v>4.87</v>
      </c>
      <c r="F30" s="41">
        <f>E30*100/C30</f>
        <v>44.27272727272727</v>
      </c>
      <c r="G30" s="15">
        <f>E30*100/D30</f>
        <v>44.27272727272727</v>
      </c>
    </row>
    <row r="31" spans="1:7" ht="37.5" customHeight="1">
      <c r="A31" s="64">
        <v>17</v>
      </c>
      <c r="B31" s="59" t="s">
        <v>149</v>
      </c>
      <c r="C31" s="15">
        <f>'92 Plan'!C31+'96 Plan '!C18</f>
        <v>3122.96</v>
      </c>
      <c r="D31" s="15">
        <f>'92 Plan'!D31+'96 Plan '!D18</f>
        <v>1561.49</v>
      </c>
      <c r="E31" s="15">
        <f>'92 Plan'!E31+'96 Plan '!E18</f>
        <v>911.4000000000001</v>
      </c>
      <c r="F31" s="41">
        <f>E31*100/C31</f>
        <v>29.183851218075162</v>
      </c>
      <c r="G31" s="15">
        <f>E31*100/D31</f>
        <v>58.367328641233705</v>
      </c>
    </row>
    <row r="32" spans="1:7" ht="45" customHeight="1">
      <c r="A32" s="64">
        <v>18</v>
      </c>
      <c r="B32" s="59" t="s">
        <v>150</v>
      </c>
      <c r="C32" s="15">
        <f>'92 Plan'!C32</f>
        <v>65</v>
      </c>
      <c r="D32" s="15">
        <f>'92 Plan'!D32</f>
        <v>432.16</v>
      </c>
      <c r="E32" s="15">
        <f>'92 Plan'!E32</f>
        <v>243.07</v>
      </c>
      <c r="F32" s="41">
        <f>E32*100/C32</f>
        <v>373.95384615384614</v>
      </c>
      <c r="G32" s="15">
        <f>E32*100/D32</f>
        <v>56.24537208441318</v>
      </c>
    </row>
    <row r="33" spans="1:7" ht="42.75" customHeight="1">
      <c r="A33" s="64">
        <v>19</v>
      </c>
      <c r="B33" s="59" t="s">
        <v>151</v>
      </c>
      <c r="C33" s="15">
        <f>'92 Plan'!C33</f>
        <v>243.93</v>
      </c>
      <c r="D33" s="15">
        <f>'92 Plan'!D33</f>
        <v>120</v>
      </c>
      <c r="E33" s="15">
        <f>'92 Plan'!E33</f>
        <v>56.5</v>
      </c>
      <c r="F33" s="41">
        <f>E33*100/C33</f>
        <v>23.162382650760463</v>
      </c>
      <c r="G33" s="15">
        <f>E33*100/D33</f>
        <v>47.083333333333336</v>
      </c>
    </row>
    <row r="34" spans="1:7" ht="21.75" customHeight="1">
      <c r="A34" s="64"/>
      <c r="B34" s="60" t="s">
        <v>74</v>
      </c>
      <c r="C34" s="28">
        <f>SUM(C30:C33)</f>
        <v>3442.89</v>
      </c>
      <c r="D34" s="28">
        <f>SUM(D30:D33)</f>
        <v>2124.65</v>
      </c>
      <c r="E34" s="28">
        <f>SUM(E30:E33)</f>
        <v>1215.8400000000001</v>
      </c>
      <c r="F34" s="42">
        <f>E34*100/C34</f>
        <v>35.314517745266336</v>
      </c>
      <c r="G34" s="28">
        <f>E34*100/D34</f>
        <v>57.22542536417763</v>
      </c>
    </row>
    <row r="35" spans="1:7" ht="23.25" customHeight="1">
      <c r="A35" s="64"/>
      <c r="B35" s="59" t="s">
        <v>75</v>
      </c>
      <c r="C35" s="15"/>
      <c r="D35" s="15"/>
      <c r="E35" s="15"/>
      <c r="F35" s="41"/>
      <c r="G35" s="15"/>
    </row>
    <row r="36" spans="1:7" ht="84" customHeight="1">
      <c r="A36" s="64">
        <v>20</v>
      </c>
      <c r="B36" s="59" t="s">
        <v>152</v>
      </c>
      <c r="C36" s="15">
        <f>'92 Plan'!C36</f>
        <v>52</v>
      </c>
      <c r="D36" s="15">
        <f>'92 Plan'!D36</f>
        <v>52</v>
      </c>
      <c r="E36" s="15">
        <f>'92 Plan'!E36</f>
        <v>13.92</v>
      </c>
      <c r="F36" s="41">
        <f>E36*100/C36</f>
        <v>26.76923076923077</v>
      </c>
      <c r="G36" s="15">
        <f>E36*100/D36</f>
        <v>26.76923076923077</v>
      </c>
    </row>
    <row r="37" spans="1:7" ht="44.25" customHeight="1">
      <c r="A37" s="64">
        <v>21</v>
      </c>
      <c r="B37" s="59" t="s">
        <v>153</v>
      </c>
      <c r="C37" s="15">
        <f>'92 Plan'!C37</f>
        <v>10</v>
      </c>
      <c r="D37" s="15">
        <f>'92 Plan'!D37</f>
        <v>10</v>
      </c>
      <c r="E37" s="15">
        <f>'92 Plan'!E37</f>
        <v>10</v>
      </c>
      <c r="F37" s="41">
        <f>E37*100/C37</f>
        <v>100</v>
      </c>
      <c r="G37" s="15">
        <f>E37*100/D37</f>
        <v>100</v>
      </c>
    </row>
    <row r="38" spans="1:7" ht="21.75" customHeight="1">
      <c r="A38" s="64"/>
      <c r="B38" s="60" t="s">
        <v>78</v>
      </c>
      <c r="C38" s="28">
        <f>SUM(C36:C37)</f>
        <v>62</v>
      </c>
      <c r="D38" s="28">
        <f>SUM(D36:D37)</f>
        <v>62</v>
      </c>
      <c r="E38" s="28">
        <f>SUM(E36:E37)</f>
        <v>23.92</v>
      </c>
      <c r="F38" s="42">
        <f>E38*100/C38</f>
        <v>38.58064516129032</v>
      </c>
      <c r="G38" s="28">
        <f>E38*100/D38</f>
        <v>38.58064516129032</v>
      </c>
    </row>
    <row r="39" spans="1:7" ht="23.25" customHeight="1">
      <c r="A39" s="64"/>
      <c r="B39" s="59" t="s">
        <v>79</v>
      </c>
      <c r="C39" s="15"/>
      <c r="D39" s="15"/>
      <c r="E39" s="15"/>
      <c r="F39" s="41"/>
      <c r="G39" s="15"/>
    </row>
    <row r="40" spans="1:7" ht="43.5">
      <c r="A40" s="64">
        <v>22</v>
      </c>
      <c r="B40" s="59" t="s">
        <v>154</v>
      </c>
      <c r="C40" s="15">
        <v>0</v>
      </c>
      <c r="D40" s="15">
        <v>0</v>
      </c>
      <c r="E40" s="15">
        <v>0</v>
      </c>
      <c r="F40" s="41">
        <v>0</v>
      </c>
      <c r="G40" s="15">
        <v>0</v>
      </c>
    </row>
    <row r="41" spans="1:7" ht="65.25">
      <c r="A41" s="64">
        <v>23</v>
      </c>
      <c r="B41" s="59" t="s">
        <v>155</v>
      </c>
      <c r="C41" s="15">
        <f>'95 Plan '!C18</f>
        <v>11</v>
      </c>
      <c r="D41" s="15">
        <f>'95 Plan '!D18</f>
        <v>11</v>
      </c>
      <c r="E41" s="15">
        <f>'95 Plan '!E18</f>
        <v>6.65</v>
      </c>
      <c r="F41" s="41">
        <f>E41*100/C41</f>
        <v>60.45454545454545</v>
      </c>
      <c r="G41" s="15">
        <f>E41*100/D41</f>
        <v>60.45454545454545</v>
      </c>
    </row>
    <row r="42" spans="1:7" ht="21.75" customHeight="1">
      <c r="A42" s="64"/>
      <c r="B42" s="60" t="s">
        <v>82</v>
      </c>
      <c r="C42" s="28">
        <f>SUM(C40:C41)</f>
        <v>11</v>
      </c>
      <c r="D42" s="28">
        <f>SUM(D40:D41)</f>
        <v>11</v>
      </c>
      <c r="E42" s="28">
        <f>SUM(E40:E41)</f>
        <v>6.65</v>
      </c>
      <c r="F42" s="42">
        <v>0</v>
      </c>
      <c r="G42" s="28">
        <v>0</v>
      </c>
    </row>
    <row r="43" spans="1:7" ht="23.25" customHeight="1">
      <c r="A43" s="64"/>
      <c r="B43" s="57" t="s">
        <v>83</v>
      </c>
      <c r="C43" s="15"/>
      <c r="D43" s="15"/>
      <c r="E43" s="15"/>
      <c r="F43" s="41"/>
      <c r="G43" s="15"/>
    </row>
    <row r="44" spans="1:7" ht="45" customHeight="1">
      <c r="A44" s="64">
        <v>24</v>
      </c>
      <c r="B44" s="58" t="s">
        <v>156</v>
      </c>
      <c r="C44" s="15">
        <f>'92 Plan'!C44+'95 Plan '!C21+'96 Plan '!C13</f>
        <v>34232.759999999995</v>
      </c>
      <c r="D44" s="15">
        <f>'92 Plan'!D44+'95 Plan '!D21+'96 Plan '!D13</f>
        <v>25674.59</v>
      </c>
      <c r="E44" s="15">
        <f>'92 Plan'!E44+'95 Plan '!E21+'96 Plan '!E13</f>
        <v>14432.98</v>
      </c>
      <c r="F44" s="41">
        <f>E44*100/C44</f>
        <v>42.161309809667706</v>
      </c>
      <c r="G44" s="15">
        <f>E44*100/D44</f>
        <v>56.21503595578352</v>
      </c>
    </row>
    <row r="45" spans="1:7" ht="45" customHeight="1">
      <c r="A45" s="64">
        <v>25</v>
      </c>
      <c r="B45" s="58" t="s">
        <v>157</v>
      </c>
      <c r="C45" s="15">
        <f>'92 Plan'!C45+'95 Plan '!C22+'96 Plan '!C19</f>
        <v>1370</v>
      </c>
      <c r="D45" s="15">
        <f>'92 Plan'!D45+'95 Plan '!D22+'96 Plan '!D19</f>
        <v>675</v>
      </c>
      <c r="E45" s="15">
        <f>'92 Plan'!E45+'95 Plan '!E22+'96 Plan '!E19</f>
        <v>376.74</v>
      </c>
      <c r="F45" s="41">
        <f>E45*100/C45</f>
        <v>27.4992700729927</v>
      </c>
      <c r="G45" s="15">
        <f>E45*100/D45</f>
        <v>55.81333333333333</v>
      </c>
    </row>
    <row r="46" spans="1:7" ht="21.75" customHeight="1">
      <c r="A46" s="64"/>
      <c r="B46" s="60" t="s">
        <v>86</v>
      </c>
      <c r="C46" s="28">
        <f>SUM(C44:C45)</f>
        <v>35602.759999999995</v>
      </c>
      <c r="D46" s="28">
        <f>SUM(D44:D45)</f>
        <v>26349.59</v>
      </c>
      <c r="E46" s="28">
        <f>SUM(E44:E45)</f>
        <v>14809.72</v>
      </c>
      <c r="F46" s="42">
        <f>E46*100/C46</f>
        <v>41.5971121340031</v>
      </c>
      <c r="G46" s="28">
        <v>0</v>
      </c>
    </row>
    <row r="47" spans="1:7" ht="23.25" customHeight="1">
      <c r="A47" s="64"/>
      <c r="B47" s="57" t="s">
        <v>87</v>
      </c>
      <c r="C47" s="15"/>
      <c r="D47" s="15"/>
      <c r="E47" s="15"/>
      <c r="F47" s="41"/>
      <c r="G47" s="15"/>
    </row>
    <row r="48" spans="1:7" ht="45" customHeight="1">
      <c r="A48" s="64">
        <v>26</v>
      </c>
      <c r="B48" s="58" t="s">
        <v>158</v>
      </c>
      <c r="C48" s="15">
        <f>'92 Plan'!C48</f>
        <v>376.2</v>
      </c>
      <c r="D48" s="15">
        <f>'92 Plan'!D48</f>
        <v>110</v>
      </c>
      <c r="E48" s="15">
        <f>'92 Plan'!E48</f>
        <v>47.9</v>
      </c>
      <c r="F48" s="41">
        <f>E48*100/C48</f>
        <v>12.732589048378522</v>
      </c>
      <c r="G48" s="15">
        <f>E48*100/D48</f>
        <v>43.54545454545455</v>
      </c>
    </row>
    <row r="49" spans="1:7" ht="41.25" customHeight="1">
      <c r="A49" s="64">
        <v>27</v>
      </c>
      <c r="B49" s="58" t="s">
        <v>159</v>
      </c>
      <c r="C49" s="15">
        <f>'92 Plan'!C49</f>
        <v>20</v>
      </c>
      <c r="D49" s="15">
        <f>'92 Plan'!D49</f>
        <v>0</v>
      </c>
      <c r="E49" s="15">
        <f>'92 Plan'!E49</f>
        <v>0</v>
      </c>
      <c r="F49" s="53">
        <f>E49*100/C49</f>
        <v>0</v>
      </c>
      <c r="G49" s="15">
        <v>0</v>
      </c>
    </row>
    <row r="50" spans="1:7" ht="43.5" customHeight="1">
      <c r="A50" s="64">
        <v>28</v>
      </c>
      <c r="B50" s="58" t="s">
        <v>160</v>
      </c>
      <c r="C50" s="15">
        <f>'92 Plan'!C50</f>
        <v>20</v>
      </c>
      <c r="D50" s="15">
        <f>'92 Plan'!D50</f>
        <v>0</v>
      </c>
      <c r="E50" s="15">
        <f>'92 Plan'!E50</f>
        <v>0</v>
      </c>
      <c r="F50" s="53">
        <f>E50*100/C50</f>
        <v>0</v>
      </c>
      <c r="G50" s="15">
        <v>0</v>
      </c>
    </row>
    <row r="51" spans="1:7" ht="21.75" customHeight="1">
      <c r="A51" s="64"/>
      <c r="B51" s="60" t="s">
        <v>91</v>
      </c>
      <c r="C51" s="28">
        <f>SUM(C48:C50)</f>
        <v>416.2</v>
      </c>
      <c r="D51" s="28">
        <f>SUM(D48:D50)</f>
        <v>110</v>
      </c>
      <c r="E51" s="28">
        <f>SUM(E48:E50)</f>
        <v>47.9</v>
      </c>
      <c r="F51" s="42">
        <f>E51*100/C51</f>
        <v>11.508889956751561</v>
      </c>
      <c r="G51" s="28">
        <f>E51*100/D51</f>
        <v>43.54545454545455</v>
      </c>
    </row>
    <row r="52" spans="1:7" ht="21.75" customHeight="1" thickBot="1">
      <c r="A52" s="64"/>
      <c r="B52" s="61"/>
      <c r="C52" s="50"/>
      <c r="D52" s="50"/>
      <c r="E52" s="50"/>
      <c r="F52" s="50"/>
      <c r="G52" s="50"/>
    </row>
    <row r="53" spans="1:7" s="1" customFormat="1" ht="27" customHeight="1" thickBot="1" thickTop="1">
      <c r="A53" s="64"/>
      <c r="B53" s="60" t="s">
        <v>165</v>
      </c>
      <c r="C53" s="49">
        <f>C14+C28+C34+C38+C42+C46+C51</f>
        <v>47985.59999999999</v>
      </c>
      <c r="D53" s="49">
        <f>D14+D28+D34+D38+D42+D46+D51</f>
        <v>35193.36</v>
      </c>
      <c r="E53" s="49">
        <f>E14+E28+E34+E38+E42+E46+E51</f>
        <v>18983.71</v>
      </c>
      <c r="F53" s="49">
        <f>E53*100/C53</f>
        <v>39.561264212597116</v>
      </c>
      <c r="G53" s="49">
        <f>E53*100/D53</f>
        <v>53.94116958426248</v>
      </c>
    </row>
    <row r="54" spans="1:7" ht="21.75" customHeight="1" thickTop="1">
      <c r="A54" s="64"/>
      <c r="B54" s="62"/>
      <c r="C54" s="15"/>
      <c r="D54" s="15"/>
      <c r="E54" s="15"/>
      <c r="F54" s="30"/>
      <c r="G54" s="30"/>
    </row>
    <row r="55" spans="1:7" ht="23.25" customHeight="1">
      <c r="A55" s="64"/>
      <c r="B55" s="57" t="s">
        <v>93</v>
      </c>
      <c r="C55" s="15"/>
      <c r="D55" s="15"/>
      <c r="E55" s="15"/>
      <c r="F55" s="41"/>
      <c r="G55" s="15"/>
    </row>
    <row r="56" spans="1:7" ht="25.5" customHeight="1">
      <c r="A56" s="64">
        <v>29</v>
      </c>
      <c r="B56" s="58" t="s">
        <v>161</v>
      </c>
      <c r="C56" s="15">
        <f>'92 Plan'!C56</f>
        <v>56</v>
      </c>
      <c r="D56" s="15">
        <f>'92 Plan'!D56</f>
        <v>0</v>
      </c>
      <c r="E56" s="15">
        <f>'92 Plan'!E56</f>
        <v>0</v>
      </c>
      <c r="F56" s="41">
        <v>0</v>
      </c>
      <c r="G56" s="15">
        <v>0</v>
      </c>
    </row>
    <row r="57" spans="1:7" ht="43.5" customHeight="1">
      <c r="A57" s="64">
        <v>30</v>
      </c>
      <c r="B57" s="58" t="s">
        <v>162</v>
      </c>
      <c r="C57" s="15">
        <f>'92 Plan'!C57</f>
        <v>40</v>
      </c>
      <c r="D57" s="15">
        <f>'92 Plan'!D57</f>
        <v>0</v>
      </c>
      <c r="E57" s="15">
        <f>'92 Plan'!E57</f>
        <v>0</v>
      </c>
      <c r="F57" s="41">
        <v>0</v>
      </c>
      <c r="G57" s="15">
        <v>0</v>
      </c>
    </row>
    <row r="58" spans="1:7" ht="21.75" customHeight="1">
      <c r="A58" s="64"/>
      <c r="B58" s="60" t="s">
        <v>96</v>
      </c>
      <c r="C58" s="28">
        <f>SUM(C56:C57)</f>
        <v>96</v>
      </c>
      <c r="D58" s="28">
        <f>SUM(D56:D57)</f>
        <v>0</v>
      </c>
      <c r="E58" s="28">
        <f>SUM(E56:E57)</f>
        <v>0</v>
      </c>
      <c r="F58" s="42">
        <v>0</v>
      </c>
      <c r="G58" s="28">
        <v>0</v>
      </c>
    </row>
    <row r="59" spans="1:7" ht="23.25" customHeight="1">
      <c r="A59" s="64"/>
      <c r="B59" s="57" t="s">
        <v>97</v>
      </c>
      <c r="C59" s="15"/>
      <c r="D59" s="15"/>
      <c r="E59" s="15"/>
      <c r="F59" s="41"/>
      <c r="G59" s="15"/>
    </row>
    <row r="60" spans="1:7" ht="28.5" customHeight="1">
      <c r="A60" s="64">
        <v>31</v>
      </c>
      <c r="B60" s="58" t="s">
        <v>163</v>
      </c>
      <c r="C60" s="15">
        <f>'92 Plan'!C60+'96 Plan '!C23</f>
        <v>1918.4</v>
      </c>
      <c r="D60" s="15">
        <f>'92 Plan'!D60+'96 Plan '!D23</f>
        <v>37.66</v>
      </c>
      <c r="E60" s="15">
        <f>'92 Plan'!E60+'96 Plan '!E23</f>
        <v>37.66</v>
      </c>
      <c r="F60" s="41">
        <f>E60*100/C60</f>
        <v>1.9630942452043365</v>
      </c>
      <c r="G60" s="15">
        <f>E60*100/D60</f>
        <v>100</v>
      </c>
    </row>
    <row r="61" spans="1:7" ht="21.75" customHeight="1">
      <c r="A61" s="64"/>
      <c r="B61" s="60" t="s">
        <v>99</v>
      </c>
      <c r="C61" s="28">
        <f>SUM(C60)</f>
        <v>1918.4</v>
      </c>
      <c r="D61" s="28">
        <f>SUM(D60)</f>
        <v>37.66</v>
      </c>
      <c r="E61" s="28">
        <f>SUM(E60)</f>
        <v>37.66</v>
      </c>
      <c r="F61" s="42">
        <v>0</v>
      </c>
      <c r="G61" s="28">
        <v>0</v>
      </c>
    </row>
    <row r="62" spans="1:7" ht="21.75" customHeight="1" thickBot="1">
      <c r="A62" s="64"/>
      <c r="B62" s="61"/>
      <c r="C62" s="50"/>
      <c r="D62" s="15"/>
      <c r="E62" s="50"/>
      <c r="F62" s="50"/>
      <c r="G62" s="50"/>
    </row>
    <row r="63" spans="1:7" s="1" customFormat="1" ht="27" customHeight="1" thickBot="1" thickTop="1">
      <c r="A63" s="64"/>
      <c r="B63" s="60" t="s">
        <v>164</v>
      </c>
      <c r="C63" s="49">
        <f>C61+C58+C53</f>
        <v>49999.99999999999</v>
      </c>
      <c r="D63" s="49">
        <f>D61+D58+D53</f>
        <v>35231.020000000004</v>
      </c>
      <c r="E63" s="49">
        <f>E61+E58+E53</f>
        <v>19021.37</v>
      </c>
      <c r="F63" s="49">
        <f>E63*100/C63</f>
        <v>38.04274</v>
      </c>
      <c r="G63" s="49">
        <f>E63*100/D63</f>
        <v>53.990403911098795</v>
      </c>
    </row>
    <row r="64" spans="1:7" ht="24" thickBot="1" thickTop="1">
      <c r="A64" s="64"/>
      <c r="B64" s="63"/>
      <c r="C64" s="49"/>
      <c r="D64" s="49"/>
      <c r="E64" s="51"/>
      <c r="F64" s="51"/>
      <c r="G64" s="51"/>
    </row>
    <row r="65" spans="1:5" ht="22.5" thickTop="1">
      <c r="A65" s="64"/>
      <c r="B65" s="11" t="s">
        <v>39</v>
      </c>
      <c r="C65" s="51">
        <f>C45+C44+C24</f>
        <v>38432.759999999995</v>
      </c>
      <c r="D65" s="51">
        <f>D45+D44+D24</f>
        <v>28472.07</v>
      </c>
      <c r="E65" s="51">
        <f>E45+E44+E24</f>
        <v>16107.73</v>
      </c>
    </row>
    <row r="66" spans="1:5" ht="21.75">
      <c r="A66" s="64"/>
      <c r="B66" s="11" t="s">
        <v>40</v>
      </c>
      <c r="C66" s="51">
        <f>C31</f>
        <v>3122.96</v>
      </c>
      <c r="D66" s="51">
        <f>D31</f>
        <v>1561.49</v>
      </c>
      <c r="E66" s="51">
        <f>E31</f>
        <v>911.4000000000001</v>
      </c>
    </row>
    <row r="67" spans="1:5" ht="21.75">
      <c r="A67" s="64"/>
      <c r="C67" s="51"/>
      <c r="D67" s="51"/>
      <c r="E67" s="51"/>
    </row>
    <row r="68" spans="1:5" ht="21.75">
      <c r="A68" s="64"/>
      <c r="C68" s="51"/>
      <c r="D68" s="51"/>
      <c r="E68" s="51">
        <f>E63-124-833</f>
        <v>18064.37</v>
      </c>
    </row>
    <row r="69" spans="1:5" ht="21.75">
      <c r="A69" s="64"/>
      <c r="C69" s="31"/>
      <c r="D69" s="31"/>
      <c r="E69" s="31"/>
    </row>
    <row r="70" spans="1:5" ht="21.75">
      <c r="A70" s="64"/>
      <c r="C70" s="31"/>
      <c r="D70" s="31"/>
      <c r="E70" s="31"/>
    </row>
    <row r="71" spans="1:5" ht="21.75">
      <c r="A71" s="64"/>
      <c r="C71" s="31"/>
      <c r="D71" s="31"/>
      <c r="E71" s="31"/>
    </row>
    <row r="72" spans="1:5" ht="21.75">
      <c r="A72" s="64"/>
      <c r="C72" s="31"/>
      <c r="D72" s="31"/>
      <c r="E72" s="31"/>
    </row>
    <row r="73" spans="1:5" ht="21.75">
      <c r="A73" s="64"/>
      <c r="C73" s="31"/>
      <c r="D73" s="31"/>
      <c r="E73" s="31"/>
    </row>
    <row r="74" spans="1:5" ht="21.75">
      <c r="A74" s="64"/>
      <c r="C74" s="31"/>
      <c r="D74" s="31"/>
      <c r="E74" s="31"/>
    </row>
    <row r="75" spans="1:5" ht="21.75">
      <c r="A75" s="64"/>
      <c r="C75" s="31"/>
      <c r="D75" s="31"/>
      <c r="E75" s="31"/>
    </row>
    <row r="76" spans="1:5" ht="21.75">
      <c r="A76" s="64"/>
      <c r="C76" s="31"/>
      <c r="D76" s="31"/>
      <c r="E76" s="31"/>
    </row>
    <row r="77" spans="1:5" ht="21.75">
      <c r="A77" s="64"/>
      <c r="C77" s="31"/>
      <c r="D77" s="31"/>
      <c r="E77" s="31"/>
    </row>
    <row r="78" spans="1:5" ht="21.75">
      <c r="A78" s="64"/>
      <c r="C78" s="31"/>
      <c r="D78" s="31"/>
      <c r="E78" s="31"/>
    </row>
    <row r="79" spans="1:5" ht="21.75">
      <c r="A79" s="64"/>
      <c r="C79" s="31"/>
      <c r="D79" s="31"/>
      <c r="E79" s="31"/>
    </row>
    <row r="80" spans="1:5" ht="21.75">
      <c r="A80" s="64"/>
      <c r="C80" s="31"/>
      <c r="D80" s="31"/>
      <c r="E80" s="31"/>
    </row>
    <row r="81" spans="1:5" ht="21.75">
      <c r="A81" s="64"/>
      <c r="C81" s="31"/>
      <c r="D81" s="31"/>
      <c r="E81" s="31"/>
    </row>
    <row r="82" spans="1:5" ht="21.75">
      <c r="A82" s="64"/>
      <c r="C82" s="31"/>
      <c r="D82" s="31"/>
      <c r="E82" s="31"/>
    </row>
    <row r="83" spans="1:5" ht="21.75">
      <c r="A83" s="64"/>
      <c r="C83" s="31"/>
      <c r="D83" s="31"/>
      <c r="E83" s="31"/>
    </row>
    <row r="84" spans="1:5" ht="21.75">
      <c r="A84" s="64"/>
      <c r="C84" s="31"/>
      <c r="D84" s="31"/>
      <c r="E84" s="31"/>
    </row>
    <row r="85" spans="1:5" ht="21.75">
      <c r="A85" s="64"/>
      <c r="C85" s="31"/>
      <c r="D85" s="31"/>
      <c r="E85" s="31"/>
    </row>
    <row r="86" spans="1:5" ht="21.75">
      <c r="A86" s="64"/>
      <c r="C86" s="31"/>
      <c r="D86" s="31"/>
      <c r="E86" s="31"/>
    </row>
    <row r="87" spans="1:5" ht="21.75">
      <c r="A87" s="64"/>
      <c r="C87" s="31"/>
      <c r="D87" s="31"/>
      <c r="E87" s="31"/>
    </row>
    <row r="88" spans="1:5" ht="21.75">
      <c r="A88" s="64"/>
      <c r="C88" s="31"/>
      <c r="D88" s="31"/>
      <c r="E88" s="31"/>
    </row>
    <row r="89" spans="1:5" ht="21.75">
      <c r="A89" s="64"/>
      <c r="C89" s="31"/>
      <c r="D89" s="31"/>
      <c r="E89" s="31"/>
    </row>
    <row r="90" spans="1:5" ht="21.75">
      <c r="A90" s="64"/>
      <c r="C90" s="31"/>
      <c r="D90" s="31"/>
      <c r="E90" s="31"/>
    </row>
    <row r="91" spans="1:5" ht="21.75">
      <c r="A91" s="64"/>
      <c r="C91" s="31"/>
      <c r="D91" s="31"/>
      <c r="E91" s="31"/>
    </row>
    <row r="92" spans="1:5" ht="21.75">
      <c r="A92" s="64"/>
      <c r="C92" s="31"/>
      <c r="D92" s="31"/>
      <c r="E92" s="31"/>
    </row>
    <row r="93" spans="1:5" ht="21.75">
      <c r="A93" s="64"/>
      <c r="C93" s="31"/>
      <c r="D93" s="31"/>
      <c r="E93" s="31"/>
    </row>
    <row r="94" spans="1:5" ht="21.75">
      <c r="A94" s="64"/>
      <c r="C94" s="31"/>
      <c r="D94" s="31"/>
      <c r="E94" s="31"/>
    </row>
    <row r="95" spans="1:5" ht="21.75">
      <c r="A95" s="64"/>
      <c r="C95" s="31"/>
      <c r="D95" s="31"/>
      <c r="E95" s="31"/>
    </row>
    <row r="96" spans="1:5" ht="21.75">
      <c r="A96" s="64"/>
      <c r="C96" s="31"/>
      <c r="D96" s="31"/>
      <c r="E96" s="31"/>
    </row>
    <row r="97" spans="1:5" ht="21.75">
      <c r="A97" s="64"/>
      <c r="C97" s="31"/>
      <c r="D97" s="31"/>
      <c r="E97" s="31"/>
    </row>
    <row r="98" spans="1:5" ht="21.75">
      <c r="A98" s="64"/>
      <c r="C98" s="31"/>
      <c r="D98" s="31"/>
      <c r="E98" s="31"/>
    </row>
    <row r="99" spans="1:5" ht="21.75">
      <c r="A99" s="64"/>
      <c r="C99" s="31"/>
      <c r="D99" s="31"/>
      <c r="E99" s="31"/>
    </row>
    <row r="100" spans="1:5" ht="21.75">
      <c r="A100" s="64"/>
      <c r="C100" s="31"/>
      <c r="D100" s="31"/>
      <c r="E100" s="31"/>
    </row>
    <row r="101" spans="1:5" ht="21.75">
      <c r="A101" s="64"/>
      <c r="C101" s="31"/>
      <c r="D101" s="31"/>
      <c r="E101" s="31"/>
    </row>
    <row r="102" spans="1:5" ht="21.75">
      <c r="A102" s="64"/>
      <c r="C102" s="31"/>
      <c r="D102" s="31"/>
      <c r="E102" s="31"/>
    </row>
    <row r="103" spans="1:5" ht="21.75">
      <c r="A103" s="64"/>
      <c r="C103" s="31"/>
      <c r="D103" s="31"/>
      <c r="E103" s="31"/>
    </row>
    <row r="104" spans="1:5" ht="21.75">
      <c r="A104" s="64"/>
      <c r="C104" s="31"/>
      <c r="D104" s="31"/>
      <c r="E104" s="31"/>
    </row>
    <row r="105" spans="1:5" ht="21.75">
      <c r="A105" s="64"/>
      <c r="C105" s="31"/>
      <c r="D105" s="31"/>
      <c r="E105" s="31"/>
    </row>
    <row r="106" spans="1:5" ht="21.75">
      <c r="A106" s="64"/>
      <c r="C106" s="31"/>
      <c r="D106" s="31"/>
      <c r="E106" s="31"/>
    </row>
    <row r="107" spans="1:5" ht="21.75">
      <c r="A107" s="64"/>
      <c r="C107" s="31"/>
      <c r="D107" s="31"/>
      <c r="E107" s="31"/>
    </row>
    <row r="108" spans="3:5" ht="18.75">
      <c r="C108" s="31"/>
      <c r="D108" s="31"/>
      <c r="E108" s="31"/>
    </row>
    <row r="109" spans="3:5" ht="18.75">
      <c r="C109" s="31"/>
      <c r="D109" s="31"/>
      <c r="E109" s="31"/>
    </row>
    <row r="110" spans="3:5" ht="18.75">
      <c r="C110" s="31"/>
      <c r="D110" s="31"/>
      <c r="E110" s="31"/>
    </row>
    <row r="111" spans="3:5" ht="18.75">
      <c r="C111" s="31"/>
      <c r="D111" s="31"/>
      <c r="E111" s="31"/>
    </row>
    <row r="112" spans="3:5" ht="18.75">
      <c r="C112" s="31"/>
      <c r="D112" s="31"/>
      <c r="E112" s="31"/>
    </row>
    <row r="113" spans="3:5" ht="18.75">
      <c r="C113" s="31"/>
      <c r="D113" s="31"/>
      <c r="E113" s="31"/>
    </row>
    <row r="114" spans="3:5" ht="18.75">
      <c r="C114" s="31"/>
      <c r="D114" s="31"/>
      <c r="E114" s="31"/>
    </row>
    <row r="115" spans="3:5" ht="18.75">
      <c r="C115" s="31"/>
      <c r="D115" s="31"/>
      <c r="E115" s="31"/>
    </row>
    <row r="116" spans="3:5" ht="18.75">
      <c r="C116" s="31"/>
      <c r="D116" s="31"/>
      <c r="E116" s="31"/>
    </row>
    <row r="117" spans="3:5" ht="18.75">
      <c r="C117" s="31"/>
      <c r="D117" s="31"/>
      <c r="E117" s="31"/>
    </row>
    <row r="118" spans="3:5" ht="18.75">
      <c r="C118" s="31"/>
      <c r="D118" s="31"/>
      <c r="E118" s="31"/>
    </row>
    <row r="119" spans="3:5" ht="18.75">
      <c r="C119" s="31"/>
      <c r="D119" s="31"/>
      <c r="E119" s="31"/>
    </row>
    <row r="120" spans="3:5" ht="18.75">
      <c r="C120" s="31"/>
      <c r="D120" s="31"/>
      <c r="E120" s="31"/>
    </row>
    <row r="121" spans="3:5" ht="18.75">
      <c r="C121" s="31"/>
      <c r="D121" s="31"/>
      <c r="E121" s="31"/>
    </row>
    <row r="122" spans="3:5" ht="18.75">
      <c r="C122" s="31"/>
      <c r="D122" s="31"/>
      <c r="E122" s="31"/>
    </row>
    <row r="123" spans="3:5" ht="18.75">
      <c r="C123" s="31"/>
      <c r="D123" s="31"/>
      <c r="E123" s="31"/>
    </row>
    <row r="124" spans="3:5" ht="18.75">
      <c r="C124" s="31"/>
      <c r="D124" s="31"/>
      <c r="E124" s="31"/>
    </row>
    <row r="125" spans="3:5" ht="18.75">
      <c r="C125" s="31"/>
      <c r="D125" s="31"/>
      <c r="E125" s="31"/>
    </row>
    <row r="126" spans="3:5" ht="18.75">
      <c r="C126" s="31"/>
      <c r="D126" s="31"/>
      <c r="E126" s="31"/>
    </row>
    <row r="127" spans="3:5" ht="18.75">
      <c r="C127" s="31"/>
      <c r="D127" s="31"/>
      <c r="E127" s="31"/>
    </row>
    <row r="128" spans="3:5" ht="18.75">
      <c r="C128" s="31"/>
      <c r="D128" s="31"/>
      <c r="E128" s="31"/>
    </row>
    <row r="129" spans="3:5" ht="18.75">
      <c r="C129" s="31"/>
      <c r="D129" s="31"/>
      <c r="E129" s="31"/>
    </row>
    <row r="130" spans="3:5" ht="18.75">
      <c r="C130" s="31"/>
      <c r="D130" s="31"/>
      <c r="E130" s="31"/>
    </row>
    <row r="131" spans="3:5" ht="18.75">
      <c r="C131" s="31"/>
      <c r="D131" s="31"/>
      <c r="E131" s="31"/>
    </row>
    <row r="132" spans="3:5" ht="18.75">
      <c r="C132" s="31"/>
      <c r="D132" s="31"/>
      <c r="E132" s="31"/>
    </row>
    <row r="133" spans="3:5" ht="18.75">
      <c r="C133" s="31"/>
      <c r="D133" s="31"/>
      <c r="E133" s="31"/>
    </row>
    <row r="134" spans="3:5" ht="18.75">
      <c r="C134" s="31"/>
      <c r="D134" s="31"/>
      <c r="E134" s="31"/>
    </row>
    <row r="135" spans="3:5" ht="18.75">
      <c r="C135" s="31"/>
      <c r="D135" s="31"/>
      <c r="E135" s="31"/>
    </row>
    <row r="136" spans="3:5" ht="18.75">
      <c r="C136" s="31"/>
      <c r="D136" s="31"/>
      <c r="E136" s="31"/>
    </row>
    <row r="137" spans="3:5" ht="18.75">
      <c r="C137" s="31"/>
      <c r="D137" s="31"/>
      <c r="E137" s="31"/>
    </row>
    <row r="138" spans="3:5" ht="18.75">
      <c r="C138" s="31"/>
      <c r="D138" s="31"/>
      <c r="E138" s="31"/>
    </row>
    <row r="139" spans="3:5" ht="18.75">
      <c r="C139" s="31"/>
      <c r="D139" s="31"/>
      <c r="E139" s="31"/>
    </row>
    <row r="140" spans="3:5" ht="18.75">
      <c r="C140" s="31"/>
      <c r="D140" s="31"/>
      <c r="E140" s="31"/>
    </row>
    <row r="141" spans="3:5" ht="18.75">
      <c r="C141" s="31"/>
      <c r="D141" s="31"/>
      <c r="E141" s="31"/>
    </row>
    <row r="142" spans="3:5" ht="18.75">
      <c r="C142" s="31"/>
      <c r="D142" s="31"/>
      <c r="E142" s="31"/>
    </row>
    <row r="143" spans="3:5" ht="18.75">
      <c r="C143" s="31"/>
      <c r="D143" s="31"/>
      <c r="E143" s="31"/>
    </row>
    <row r="144" spans="3:5" ht="18.75">
      <c r="C144" s="31"/>
      <c r="D144" s="31"/>
      <c r="E144" s="31"/>
    </row>
    <row r="145" spans="3:5" ht="18.75">
      <c r="C145" s="31"/>
      <c r="D145" s="31"/>
      <c r="E145" s="31"/>
    </row>
    <row r="146" spans="3:5" ht="18.75">
      <c r="C146" s="31"/>
      <c r="D146" s="31"/>
      <c r="E146" s="31"/>
    </row>
    <row r="147" spans="3:5" ht="18.75">
      <c r="C147" s="31"/>
      <c r="D147" s="31"/>
      <c r="E147" s="31"/>
    </row>
    <row r="148" spans="3:5" ht="18.75">
      <c r="C148" s="31"/>
      <c r="D148" s="31"/>
      <c r="E148" s="31"/>
    </row>
    <row r="149" spans="3:5" ht="18.75">
      <c r="C149" s="31"/>
      <c r="D149" s="31"/>
      <c r="E149" s="31"/>
    </row>
    <row r="150" spans="3:5" ht="18.75">
      <c r="C150" s="31"/>
      <c r="D150" s="31"/>
      <c r="E150" s="31"/>
    </row>
    <row r="151" spans="3:5" ht="18.75">
      <c r="C151" s="31"/>
      <c r="D151" s="31"/>
      <c r="E151" s="31"/>
    </row>
    <row r="152" spans="3:5" ht="18.75">
      <c r="C152" s="31"/>
      <c r="D152" s="31"/>
      <c r="E152" s="31"/>
    </row>
    <row r="153" spans="3:5" ht="18.75">
      <c r="C153" s="31"/>
      <c r="D153" s="31"/>
      <c r="E153" s="31"/>
    </row>
    <row r="154" spans="3:5" ht="18.75">
      <c r="C154" s="31"/>
      <c r="D154" s="31"/>
      <c r="E154" s="31"/>
    </row>
    <row r="155" spans="3:5" ht="18.75">
      <c r="C155" s="31"/>
      <c r="D155" s="31"/>
      <c r="E155" s="31"/>
    </row>
    <row r="156" spans="3:5" ht="18.75">
      <c r="C156" s="31"/>
      <c r="D156" s="31"/>
      <c r="E156" s="31"/>
    </row>
    <row r="157" spans="3:5" ht="18.75">
      <c r="C157" s="31"/>
      <c r="D157" s="31"/>
      <c r="E157" s="31"/>
    </row>
    <row r="158" spans="3:5" ht="18.75">
      <c r="C158" s="31"/>
      <c r="D158" s="31"/>
      <c r="E158" s="31"/>
    </row>
    <row r="159" spans="3:5" ht="18.75">
      <c r="C159" s="31"/>
      <c r="D159" s="31"/>
      <c r="E159" s="31"/>
    </row>
    <row r="160" spans="3:5" ht="18.75">
      <c r="C160" s="31"/>
      <c r="D160" s="31"/>
      <c r="E160" s="31"/>
    </row>
    <row r="161" spans="3:5" ht="18.75">
      <c r="C161" s="31"/>
      <c r="D161" s="31"/>
      <c r="E161" s="31"/>
    </row>
    <row r="162" spans="3:5" ht="18.75">
      <c r="C162" s="31"/>
      <c r="D162" s="31"/>
      <c r="E162" s="31"/>
    </row>
    <row r="163" spans="3:5" ht="18.75">
      <c r="C163" s="31"/>
      <c r="D163" s="31"/>
      <c r="E163" s="31"/>
    </row>
    <row r="164" spans="3:5" ht="18.75">
      <c r="C164" s="31"/>
      <c r="D164" s="31"/>
      <c r="E164" s="31"/>
    </row>
    <row r="165" spans="3:5" ht="18.75">
      <c r="C165" s="31"/>
      <c r="D165" s="31"/>
      <c r="E165" s="31"/>
    </row>
    <row r="166" spans="3:5" ht="18.75">
      <c r="C166" s="31"/>
      <c r="D166" s="31"/>
      <c r="E166" s="31"/>
    </row>
    <row r="167" spans="3:5" ht="18.75">
      <c r="C167" s="31"/>
      <c r="D167" s="31"/>
      <c r="E167" s="31"/>
    </row>
    <row r="168" spans="3:5" ht="18.75">
      <c r="C168" s="31"/>
      <c r="D168" s="31"/>
      <c r="E168" s="31"/>
    </row>
    <row r="169" spans="3:5" ht="18.75">
      <c r="C169" s="31"/>
      <c r="D169" s="31"/>
      <c r="E169" s="31"/>
    </row>
    <row r="170" spans="3:5" ht="18.75">
      <c r="C170" s="31"/>
      <c r="D170" s="31"/>
      <c r="E170" s="31"/>
    </row>
    <row r="171" spans="3:5" ht="18.75">
      <c r="C171" s="31"/>
      <c r="D171" s="31"/>
      <c r="E171" s="31"/>
    </row>
    <row r="172" spans="3:5" ht="18.75">
      <c r="C172" s="31"/>
      <c r="D172" s="31"/>
      <c r="E172" s="31"/>
    </row>
    <row r="173" spans="3:5" ht="18.75">
      <c r="C173" s="31"/>
      <c r="D173" s="31"/>
      <c r="E173" s="31"/>
    </row>
    <row r="174" spans="3:5" ht="18.75">
      <c r="C174" s="31"/>
      <c r="D174" s="31"/>
      <c r="E174" s="31"/>
    </row>
    <row r="175" spans="3:5" ht="18.75">
      <c r="C175" s="31"/>
      <c r="D175" s="31"/>
      <c r="E175" s="31"/>
    </row>
    <row r="176" spans="3:5" ht="18.75">
      <c r="C176" s="31"/>
      <c r="D176" s="31"/>
      <c r="E176" s="31"/>
    </row>
    <row r="177" spans="3:5" ht="18.75">
      <c r="C177" s="31"/>
      <c r="D177" s="31"/>
      <c r="E177" s="31"/>
    </row>
    <row r="178" spans="3:5" ht="18.75">
      <c r="C178" s="31"/>
      <c r="D178" s="31"/>
      <c r="E178" s="31"/>
    </row>
    <row r="179" spans="3:5" ht="18.75">
      <c r="C179" s="31"/>
      <c r="D179" s="31"/>
      <c r="E179" s="31"/>
    </row>
    <row r="180" spans="3:5" ht="18.75">
      <c r="C180" s="31"/>
      <c r="D180" s="31"/>
      <c r="E180" s="31"/>
    </row>
    <row r="181" spans="3:5" ht="18.75">
      <c r="C181" s="31"/>
      <c r="D181" s="31"/>
      <c r="E181" s="31"/>
    </row>
    <row r="182" spans="3:5" ht="18.75">
      <c r="C182" s="31"/>
      <c r="D182" s="31"/>
      <c r="E182" s="31"/>
    </row>
    <row r="183" spans="3:5" ht="18.75">
      <c r="C183" s="31"/>
      <c r="D183" s="31"/>
      <c r="E183" s="31"/>
    </row>
    <row r="184" spans="3:5" ht="18.75">
      <c r="C184" s="31"/>
      <c r="D184" s="31"/>
      <c r="E184" s="31"/>
    </row>
    <row r="185" spans="3:5" ht="18.75">
      <c r="C185" s="31"/>
      <c r="D185" s="31"/>
      <c r="E185" s="31"/>
    </row>
    <row r="186" spans="3:5" ht="18.75">
      <c r="C186" s="31"/>
      <c r="D186" s="31"/>
      <c r="E186" s="31"/>
    </row>
    <row r="187" spans="3:5" ht="18.75">
      <c r="C187" s="31"/>
      <c r="D187" s="31"/>
      <c r="E187" s="31"/>
    </row>
    <row r="188" spans="3:5" ht="18.75">
      <c r="C188" s="31"/>
      <c r="D188" s="31"/>
      <c r="E188" s="31"/>
    </row>
    <row r="189" spans="3:5" ht="18.75">
      <c r="C189" s="31"/>
      <c r="D189" s="31"/>
      <c r="E189" s="31"/>
    </row>
    <row r="190" spans="3:5" ht="18.75">
      <c r="C190" s="31"/>
      <c r="D190" s="31"/>
      <c r="E190" s="31"/>
    </row>
    <row r="191" spans="3:5" ht="18.75">
      <c r="C191" s="31"/>
      <c r="D191" s="31"/>
      <c r="E191" s="31"/>
    </row>
    <row r="192" spans="3:5" ht="18.75">
      <c r="C192" s="31"/>
      <c r="D192" s="31"/>
      <c r="E192" s="31"/>
    </row>
    <row r="193" spans="3:5" ht="18.75">
      <c r="C193" s="31"/>
      <c r="D193" s="31"/>
      <c r="E193" s="31"/>
    </row>
    <row r="194" spans="3:5" ht="18.75">
      <c r="C194" s="31"/>
      <c r="D194" s="31"/>
      <c r="E194" s="31"/>
    </row>
    <row r="195" spans="3:5" ht="18.75">
      <c r="C195" s="31"/>
      <c r="D195" s="31"/>
      <c r="E195" s="31"/>
    </row>
    <row r="196" spans="3:5" ht="18.75">
      <c r="C196" s="31"/>
      <c r="D196" s="31"/>
      <c r="E196" s="31"/>
    </row>
    <row r="197" spans="3:5" ht="18.75">
      <c r="C197" s="31"/>
      <c r="D197" s="31"/>
      <c r="E197" s="31"/>
    </row>
    <row r="198" spans="3:5" ht="18.75">
      <c r="C198" s="31"/>
      <c r="D198" s="31"/>
      <c r="E198" s="31"/>
    </row>
    <row r="199" spans="3:5" ht="18.75">
      <c r="C199" s="31"/>
      <c r="D199" s="31"/>
      <c r="E199" s="31"/>
    </row>
    <row r="200" spans="3:5" ht="18.75">
      <c r="C200" s="31"/>
      <c r="D200" s="31"/>
      <c r="E200" s="31"/>
    </row>
    <row r="201" spans="3:5" ht="18.75">
      <c r="C201" s="31"/>
      <c r="D201" s="31"/>
      <c r="E201" s="31"/>
    </row>
    <row r="202" spans="3:5" ht="18.75">
      <c r="C202" s="31"/>
      <c r="D202" s="31"/>
      <c r="E202" s="31"/>
    </row>
    <row r="203" spans="3:5" ht="18.75">
      <c r="C203" s="31"/>
      <c r="D203" s="31"/>
      <c r="E203" s="31"/>
    </row>
    <row r="204" spans="3:5" ht="18.75">
      <c r="C204" s="31"/>
      <c r="D204" s="31"/>
      <c r="E204" s="31"/>
    </row>
    <row r="205" spans="3:5" ht="18.75">
      <c r="C205" s="31"/>
      <c r="D205" s="31"/>
      <c r="E205" s="31"/>
    </row>
    <row r="206" spans="3:5" ht="18.75">
      <c r="C206" s="31"/>
      <c r="D206" s="31"/>
      <c r="E206" s="31"/>
    </row>
    <row r="207" spans="3:5" ht="18.75">
      <c r="C207" s="31"/>
      <c r="D207" s="31"/>
      <c r="E207" s="31"/>
    </row>
    <row r="208" spans="3:5" ht="18.75">
      <c r="C208" s="31"/>
      <c r="D208" s="31"/>
      <c r="E208" s="31"/>
    </row>
    <row r="209" spans="3:5" ht="18.75">
      <c r="C209" s="31"/>
      <c r="D209" s="31"/>
      <c r="E209" s="31"/>
    </row>
    <row r="210" spans="3:5" ht="18.75">
      <c r="C210" s="31"/>
      <c r="D210" s="31"/>
      <c r="E210" s="31"/>
    </row>
    <row r="211" spans="3:5" ht="18.75">
      <c r="C211" s="31"/>
      <c r="D211" s="31"/>
      <c r="E211" s="31"/>
    </row>
    <row r="212" spans="3:5" ht="18.75">
      <c r="C212" s="31"/>
      <c r="D212" s="31"/>
      <c r="E212" s="31"/>
    </row>
    <row r="213" spans="3:5" ht="18.75">
      <c r="C213" s="31"/>
      <c r="D213" s="31"/>
      <c r="E213" s="31"/>
    </row>
    <row r="214" spans="3:5" ht="18.75">
      <c r="C214" s="31"/>
      <c r="D214" s="31"/>
      <c r="E214" s="31"/>
    </row>
    <row r="215" spans="3:5" ht="18.75">
      <c r="C215" s="31"/>
      <c r="D215" s="31"/>
      <c r="E215" s="31"/>
    </row>
    <row r="216" spans="3:5" ht="18.75">
      <c r="C216" s="31"/>
      <c r="D216" s="31"/>
      <c r="E216" s="31"/>
    </row>
    <row r="217" spans="3:5" ht="18.75">
      <c r="C217" s="31"/>
      <c r="D217" s="31"/>
      <c r="E217" s="31"/>
    </row>
    <row r="218" spans="3:5" ht="18.75">
      <c r="C218" s="31"/>
      <c r="D218" s="31"/>
      <c r="E218" s="31"/>
    </row>
    <row r="219" spans="3:5" ht="18.75">
      <c r="C219" s="31"/>
      <c r="D219" s="31"/>
      <c r="E219" s="31"/>
    </row>
    <row r="220" spans="3:5" ht="18.75">
      <c r="C220" s="31"/>
      <c r="D220" s="31"/>
      <c r="E220" s="31"/>
    </row>
    <row r="221" spans="3:5" ht="18.75">
      <c r="C221" s="31"/>
      <c r="D221" s="31"/>
      <c r="E221" s="31"/>
    </row>
    <row r="222" spans="3:5" ht="18.75">
      <c r="C222" s="31"/>
      <c r="D222" s="31"/>
      <c r="E222" s="31"/>
    </row>
    <row r="223" spans="3:5" ht="18.75">
      <c r="C223" s="31"/>
      <c r="D223" s="31"/>
      <c r="E223" s="31"/>
    </row>
    <row r="224" spans="3:5" ht="18.75">
      <c r="C224" s="31"/>
      <c r="D224" s="31"/>
      <c r="E224" s="31"/>
    </row>
    <row r="225" spans="3:5" ht="18.75">
      <c r="C225" s="31"/>
      <c r="D225" s="31"/>
      <c r="E225" s="31"/>
    </row>
    <row r="226" spans="3:5" ht="18.75">
      <c r="C226" s="31"/>
      <c r="D226" s="31"/>
      <c r="E226" s="31"/>
    </row>
    <row r="227" spans="3:5" ht="18.75">
      <c r="C227" s="31"/>
      <c r="D227" s="31"/>
      <c r="E227" s="31"/>
    </row>
    <row r="228" spans="3:5" ht="18.75">
      <c r="C228" s="31"/>
      <c r="D228" s="31"/>
      <c r="E228" s="31"/>
    </row>
    <row r="229" spans="3:5" ht="18.75">
      <c r="C229" s="31"/>
      <c r="D229" s="31"/>
      <c r="E229" s="31"/>
    </row>
    <row r="230" spans="3:5" ht="18.75">
      <c r="C230" s="31"/>
      <c r="D230" s="31"/>
      <c r="E230" s="31"/>
    </row>
    <row r="231" spans="3:5" ht="18.75">
      <c r="C231" s="31"/>
      <c r="D231" s="31"/>
      <c r="E231" s="31"/>
    </row>
    <row r="232" spans="3:5" ht="18.75">
      <c r="C232" s="31"/>
      <c r="D232" s="31"/>
      <c r="E232" s="31"/>
    </row>
    <row r="233" spans="3:5" ht="18.75">
      <c r="C233" s="31"/>
      <c r="D233" s="31"/>
      <c r="E233" s="31"/>
    </row>
    <row r="234" spans="3:5" ht="18.75">
      <c r="C234" s="31"/>
      <c r="D234" s="31"/>
      <c r="E234" s="31"/>
    </row>
    <row r="235" spans="3:5" ht="18.75">
      <c r="C235" s="31"/>
      <c r="D235" s="31"/>
      <c r="E235" s="31"/>
    </row>
    <row r="236" spans="3:5" ht="18.75">
      <c r="C236" s="31"/>
      <c r="D236" s="31"/>
      <c r="E236" s="31"/>
    </row>
    <row r="237" spans="3:5" ht="18.75">
      <c r="C237" s="31"/>
      <c r="D237" s="31"/>
      <c r="E237" s="31"/>
    </row>
    <row r="238" spans="3:5" ht="18.75">
      <c r="C238" s="31"/>
      <c r="D238" s="31"/>
      <c r="E238" s="31"/>
    </row>
    <row r="239" spans="3:5" ht="18.75">
      <c r="C239" s="31"/>
      <c r="D239" s="31"/>
      <c r="E239" s="31"/>
    </row>
    <row r="240" spans="3:5" ht="18.75">
      <c r="C240" s="31"/>
      <c r="D240" s="31"/>
      <c r="E240" s="31"/>
    </row>
    <row r="241" spans="3:5" ht="18.75">
      <c r="C241" s="31"/>
      <c r="D241" s="31"/>
      <c r="E241" s="31"/>
    </row>
    <row r="242" spans="3:5" ht="18.75">
      <c r="C242" s="31"/>
      <c r="D242" s="31"/>
      <c r="E242" s="31"/>
    </row>
    <row r="243" spans="3:5" ht="18.75">
      <c r="C243" s="31"/>
      <c r="D243" s="31"/>
      <c r="E243" s="31"/>
    </row>
    <row r="244" spans="3:5" ht="18.75">
      <c r="C244" s="31"/>
      <c r="D244" s="31"/>
      <c r="E244" s="31"/>
    </row>
    <row r="245" spans="3:5" ht="18.75">
      <c r="C245" s="31"/>
      <c r="D245" s="31"/>
      <c r="E245" s="31"/>
    </row>
    <row r="246" spans="3:5" ht="18.75">
      <c r="C246" s="31"/>
      <c r="D246" s="31"/>
      <c r="E246" s="31"/>
    </row>
    <row r="247" spans="3:5" ht="18.75">
      <c r="C247" s="31"/>
      <c r="D247" s="31"/>
      <c r="E247" s="31"/>
    </row>
    <row r="248" spans="3:5" ht="18.75">
      <c r="C248" s="31"/>
      <c r="D248" s="31"/>
      <c r="E248" s="31"/>
    </row>
    <row r="249" spans="3:5" ht="18.75">
      <c r="C249" s="31"/>
      <c r="D249" s="31"/>
      <c r="E249" s="31"/>
    </row>
    <row r="250" spans="3:5" ht="18.75">
      <c r="C250" s="31"/>
      <c r="D250" s="31"/>
      <c r="E250" s="31"/>
    </row>
    <row r="251" spans="3:5" ht="18.75">
      <c r="C251" s="31"/>
      <c r="D251" s="31"/>
      <c r="E251" s="31"/>
    </row>
    <row r="252" spans="3:5" ht="18.75">
      <c r="C252" s="31"/>
      <c r="D252" s="31"/>
      <c r="E252" s="31"/>
    </row>
    <row r="253" spans="3:5" ht="18.75">
      <c r="C253" s="31"/>
      <c r="D253" s="31"/>
      <c r="E253" s="31"/>
    </row>
    <row r="254" spans="3:5" ht="18.75">
      <c r="C254" s="31"/>
      <c r="D254" s="31"/>
      <c r="E254" s="31"/>
    </row>
    <row r="255" spans="3:5" ht="18.75">
      <c r="C255" s="31"/>
      <c r="D255" s="31"/>
      <c r="E255" s="31"/>
    </row>
    <row r="256" spans="3:5" ht="18.75">
      <c r="C256" s="31"/>
      <c r="D256" s="31"/>
      <c r="E256" s="31"/>
    </row>
    <row r="257" spans="3:5" ht="18.75">
      <c r="C257" s="31"/>
      <c r="D257" s="31"/>
      <c r="E257" s="31"/>
    </row>
    <row r="258" spans="3:5" ht="18.75">
      <c r="C258" s="31"/>
      <c r="D258" s="31"/>
      <c r="E258" s="31"/>
    </row>
    <row r="259" spans="3:5" ht="18.75">
      <c r="C259" s="31"/>
      <c r="D259" s="31"/>
      <c r="E259" s="31"/>
    </row>
    <row r="260" spans="3:5" ht="18.75">
      <c r="C260" s="31"/>
      <c r="D260" s="31"/>
      <c r="E260" s="31"/>
    </row>
    <row r="261" spans="3:5" ht="18.75">
      <c r="C261" s="31"/>
      <c r="D261" s="31"/>
      <c r="E261" s="31"/>
    </row>
    <row r="262" spans="3:5" ht="18.75">
      <c r="C262" s="31"/>
      <c r="D262" s="31"/>
      <c r="E262" s="31"/>
    </row>
    <row r="263" spans="3:5" ht="18.75">
      <c r="C263" s="31"/>
      <c r="D263" s="31"/>
      <c r="E263" s="31"/>
    </row>
    <row r="264" spans="3:5" ht="18.75">
      <c r="C264" s="31"/>
      <c r="D264" s="31"/>
      <c r="E264" s="31"/>
    </row>
    <row r="265" spans="3:5" ht="18.75">
      <c r="C265" s="31"/>
      <c r="D265" s="31"/>
      <c r="E265" s="31"/>
    </row>
    <row r="266" spans="3:5" ht="18.75">
      <c r="C266" s="31"/>
      <c r="D266" s="31"/>
      <c r="E266" s="31"/>
    </row>
    <row r="267" spans="3:5" ht="18.75">
      <c r="C267" s="31"/>
      <c r="D267" s="31"/>
      <c r="E267" s="31"/>
    </row>
    <row r="268" spans="3:5" ht="18.75">
      <c r="C268" s="31"/>
      <c r="D268" s="31"/>
      <c r="E268" s="31"/>
    </row>
    <row r="269" spans="3:5" ht="18.75">
      <c r="C269" s="31"/>
      <c r="D269" s="31"/>
      <c r="E269" s="31"/>
    </row>
    <row r="270" spans="3:5" ht="18.75">
      <c r="C270" s="31"/>
      <c r="D270" s="31"/>
      <c r="E270" s="31"/>
    </row>
    <row r="271" spans="3:5" ht="18.75">
      <c r="C271" s="31"/>
      <c r="D271" s="31"/>
      <c r="E271" s="31"/>
    </row>
    <row r="272" spans="3:5" ht="18.75">
      <c r="C272" s="31"/>
      <c r="D272" s="31"/>
      <c r="E272" s="31"/>
    </row>
    <row r="273" spans="3:5" ht="18.75">
      <c r="C273" s="31"/>
      <c r="D273" s="31"/>
      <c r="E273" s="31"/>
    </row>
    <row r="274" spans="3:5" ht="18.75">
      <c r="C274" s="31"/>
      <c r="D274" s="31"/>
      <c r="E274" s="31"/>
    </row>
    <row r="275" spans="3:5" ht="18.75">
      <c r="C275" s="31"/>
      <c r="D275" s="31"/>
      <c r="E275" s="31"/>
    </row>
    <row r="276" spans="3:5" ht="18.75">
      <c r="C276" s="31"/>
      <c r="D276" s="31"/>
      <c r="E276" s="31"/>
    </row>
    <row r="277" spans="3:5" ht="18.75">
      <c r="C277" s="31"/>
      <c r="D277" s="31"/>
      <c r="E277" s="31"/>
    </row>
    <row r="278" spans="3:5" ht="18.75">
      <c r="C278" s="31"/>
      <c r="D278" s="31"/>
      <c r="E278" s="31"/>
    </row>
    <row r="279" spans="3:5" ht="18.75">
      <c r="C279" s="31"/>
      <c r="D279" s="31"/>
      <c r="E279" s="31"/>
    </row>
    <row r="280" spans="3:5" ht="18.75">
      <c r="C280" s="31"/>
      <c r="D280" s="31"/>
      <c r="E280" s="31"/>
    </row>
    <row r="281" spans="3:5" ht="18.75">
      <c r="C281" s="31"/>
      <c r="D281" s="31"/>
      <c r="E281" s="31"/>
    </row>
    <row r="282" spans="3:5" ht="18.75">
      <c r="C282" s="31"/>
      <c r="D282" s="31"/>
      <c r="E282" s="31"/>
    </row>
    <row r="283" spans="3:5" ht="18.75">
      <c r="C283" s="31"/>
      <c r="D283" s="31"/>
      <c r="E283" s="31"/>
    </row>
    <row r="284" spans="3:5" ht="18.75">
      <c r="C284" s="31"/>
      <c r="D284" s="31"/>
      <c r="E284" s="31"/>
    </row>
    <row r="285" spans="3:5" ht="18.75">
      <c r="C285" s="31"/>
      <c r="D285" s="31"/>
      <c r="E285" s="31"/>
    </row>
    <row r="286" spans="3:5" ht="18.75">
      <c r="C286" s="31"/>
      <c r="D286" s="31"/>
      <c r="E286" s="31"/>
    </row>
    <row r="287" spans="3:5" ht="18.75">
      <c r="C287" s="31"/>
      <c r="D287" s="31"/>
      <c r="E287" s="31"/>
    </row>
    <row r="288" spans="3:5" ht="18.75">
      <c r="C288" s="31"/>
      <c r="D288" s="31"/>
      <c r="E288" s="31"/>
    </row>
  </sheetData>
  <sheetProtection/>
  <mergeCells count="8">
    <mergeCell ref="A6:G6"/>
    <mergeCell ref="A7:G7"/>
    <mergeCell ref="A1:B1"/>
    <mergeCell ref="E1:G1"/>
    <mergeCell ref="A2:G2"/>
    <mergeCell ref="A3:G3"/>
    <mergeCell ref="A4:G4"/>
    <mergeCell ref="A5:G5"/>
  </mergeCells>
  <printOptions horizontalCentered="1"/>
  <pageMargins left="0.5" right="0.5" top="0.75" bottom="0.75" header="0" footer="0"/>
  <pageSetup fitToHeight="2" fitToWidth="1" horizontalDpi="600" verticalDpi="600" orientation="portrait" paperSize="9" scale="60" r:id="rId1"/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1"/>
  <sheetViews>
    <sheetView view="pageBreakPreview" zoomScaleSheetLayoutView="100" workbookViewId="0" topLeftCell="A1">
      <selection activeCell="D9" sqref="D9"/>
    </sheetView>
  </sheetViews>
  <sheetFormatPr defaultColWidth="9.140625" defaultRowHeight="15"/>
  <cols>
    <col min="1" max="1" width="7.28125" style="11" customWidth="1"/>
    <col min="2" max="2" width="60.7109375" style="11" customWidth="1"/>
    <col min="3" max="3" width="15.140625" style="11" customWidth="1"/>
    <col min="4" max="5" width="16.00390625" style="11" customWidth="1"/>
    <col min="6" max="6" width="14.8515625" style="11" customWidth="1"/>
    <col min="7" max="7" width="14.28125" style="11" customWidth="1"/>
    <col min="8" max="16384" width="9.140625" style="11" customWidth="1"/>
  </cols>
  <sheetData>
    <row r="1" spans="1:7" s="8" customFormat="1" ht="24.75" customHeight="1">
      <c r="A1" s="7" t="s">
        <v>45</v>
      </c>
      <c r="C1" s="7"/>
      <c r="D1" s="7"/>
      <c r="E1" s="7"/>
      <c r="F1" s="7"/>
      <c r="G1" s="9"/>
    </row>
    <row r="2" spans="1:7" s="10" customFormat="1" ht="33.75" customHeight="1">
      <c r="A2" s="75" t="s">
        <v>46</v>
      </c>
      <c r="B2" s="75"/>
      <c r="C2" s="75"/>
      <c r="D2" s="75"/>
      <c r="E2" s="75"/>
      <c r="F2" s="75"/>
      <c r="G2" s="75"/>
    </row>
    <row r="3" spans="1:7" s="10" customFormat="1" ht="33.75" customHeight="1">
      <c r="A3" s="75" t="s">
        <v>27</v>
      </c>
      <c r="B3" s="75"/>
      <c r="C3" s="75"/>
      <c r="D3" s="75"/>
      <c r="E3" s="75"/>
      <c r="F3" s="75"/>
      <c r="G3" s="75"/>
    </row>
    <row r="4" spans="1:7" s="10" customFormat="1" ht="33.75" customHeight="1">
      <c r="A4" s="75" t="s">
        <v>8</v>
      </c>
      <c r="B4" s="75"/>
      <c r="C4" s="75"/>
      <c r="D4" s="75"/>
      <c r="E4" s="75"/>
      <c r="F4" s="75"/>
      <c r="G4" s="75"/>
    </row>
    <row r="5" spans="1:7" s="10" customFormat="1" ht="31.5" customHeight="1">
      <c r="A5" s="76" t="s">
        <v>166</v>
      </c>
      <c r="B5" s="75"/>
      <c r="C5" s="75"/>
      <c r="D5" s="75"/>
      <c r="E5" s="75"/>
      <c r="F5" s="75"/>
      <c r="G5" s="75"/>
    </row>
    <row r="6" spans="1:7" s="10" customFormat="1" ht="33.75" customHeight="1">
      <c r="A6" s="77" t="s">
        <v>12</v>
      </c>
      <c r="B6" s="77"/>
      <c r="C6" s="77"/>
      <c r="D6" s="77"/>
      <c r="E6" s="77"/>
      <c r="F6" s="77"/>
      <c r="G6" s="77"/>
    </row>
    <row r="7" spans="1:7" ht="18.75">
      <c r="A7" s="78" t="s">
        <v>48</v>
      </c>
      <c r="B7" s="78"/>
      <c r="C7" s="78"/>
      <c r="D7" s="78"/>
      <c r="E7" s="78"/>
      <c r="F7" s="78"/>
      <c r="G7" s="78"/>
    </row>
    <row r="8" spans="1:7" s="8" customFormat="1" ht="106.5" customHeight="1">
      <c r="A8" s="21" t="s">
        <v>11</v>
      </c>
      <c r="B8" s="21" t="s">
        <v>9</v>
      </c>
      <c r="C8" s="21" t="s">
        <v>47</v>
      </c>
      <c r="D8" s="21" t="s">
        <v>168</v>
      </c>
      <c r="E8" s="21" t="s">
        <v>167</v>
      </c>
      <c r="F8" s="21" t="s">
        <v>28</v>
      </c>
      <c r="G8" s="21" t="s">
        <v>10</v>
      </c>
    </row>
    <row r="9" spans="1:7" s="13" customFormat="1" ht="15.75">
      <c r="A9" s="12">
        <v>1</v>
      </c>
      <c r="B9" s="12">
        <v>2</v>
      </c>
      <c r="C9" s="12">
        <v>3</v>
      </c>
      <c r="D9" s="12">
        <v>5</v>
      </c>
      <c r="E9" s="12">
        <v>6</v>
      </c>
      <c r="F9" s="12">
        <v>7</v>
      </c>
      <c r="G9" s="12">
        <v>8</v>
      </c>
    </row>
    <row r="10" spans="1:7" ht="24" customHeight="1">
      <c r="A10" s="14"/>
      <c r="B10" s="23" t="s">
        <v>13</v>
      </c>
      <c r="C10" s="15"/>
      <c r="D10" s="15"/>
      <c r="E10" s="15"/>
      <c r="F10" s="15"/>
      <c r="G10" s="15"/>
    </row>
    <row r="11" spans="1:7" ht="24" customHeight="1">
      <c r="A11" s="17">
        <v>1</v>
      </c>
      <c r="B11" s="59" t="s">
        <v>51</v>
      </c>
      <c r="C11" s="15">
        <f>'92 Plan'!C14</f>
        <v>259.4</v>
      </c>
      <c r="D11" s="15">
        <f>'92 Plan'!D14</f>
        <v>220.2</v>
      </c>
      <c r="E11" s="15">
        <f>'92 Plan'!E14</f>
        <v>95.26</v>
      </c>
      <c r="F11" s="15">
        <f>E11*100/C11</f>
        <v>36.72320740169623</v>
      </c>
      <c r="G11" s="15">
        <f>E11*100/D11</f>
        <v>43.26067211625795</v>
      </c>
    </row>
    <row r="12" spans="1:7" ht="23.25" customHeight="1">
      <c r="A12" s="17">
        <v>2</v>
      </c>
      <c r="B12" s="59" t="s">
        <v>56</v>
      </c>
      <c r="C12" s="15">
        <f>'92 Plan'!C28</f>
        <v>6431.950000000001</v>
      </c>
      <c r="D12" s="15">
        <f>'92 Plan'!D28</f>
        <v>4797.32</v>
      </c>
      <c r="E12" s="15">
        <f>'92 Plan'!E28</f>
        <v>2281.1</v>
      </c>
      <c r="F12" s="15">
        <f aca="true" t="shared" si="0" ref="F12:F17">E12*100/C12</f>
        <v>35.46513887701241</v>
      </c>
      <c r="G12" s="15">
        <f aca="true" t="shared" si="1" ref="G12:G17">E12*100/D12</f>
        <v>47.54946511802423</v>
      </c>
    </row>
    <row r="13" spans="1:7" ht="23.25" customHeight="1">
      <c r="A13" s="17">
        <v>3</v>
      </c>
      <c r="B13" s="59" t="s">
        <v>69</v>
      </c>
      <c r="C13" s="15">
        <f>'92 Plan'!C34</f>
        <v>2632.89</v>
      </c>
      <c r="D13" s="15">
        <f>'92 Plan'!D34</f>
        <v>1719.65</v>
      </c>
      <c r="E13" s="15">
        <f>'92 Plan'!E34</f>
        <v>1030.02</v>
      </c>
      <c r="F13" s="15">
        <f t="shared" si="0"/>
        <v>39.12126978339391</v>
      </c>
      <c r="G13" s="15">
        <f t="shared" si="1"/>
        <v>59.897072078620646</v>
      </c>
    </row>
    <row r="14" spans="1:7" ht="23.25" customHeight="1">
      <c r="A14" s="17">
        <v>4</v>
      </c>
      <c r="B14" s="59" t="s">
        <v>75</v>
      </c>
      <c r="C14" s="15">
        <f>'92 Plan'!C38</f>
        <v>62</v>
      </c>
      <c r="D14" s="15">
        <f>'92 Plan'!D38</f>
        <v>62</v>
      </c>
      <c r="E14" s="15">
        <f>'92 Plan'!E38</f>
        <v>23.92</v>
      </c>
      <c r="F14" s="15">
        <f t="shared" si="0"/>
        <v>38.58064516129032</v>
      </c>
      <c r="G14" s="15">
        <f t="shared" si="1"/>
        <v>38.58064516129032</v>
      </c>
    </row>
    <row r="15" spans="1:7" ht="23.25" customHeight="1">
      <c r="A15" s="17">
        <v>5</v>
      </c>
      <c r="B15" s="59" t="s">
        <v>79</v>
      </c>
      <c r="C15" s="15">
        <f>'92 Plan'!C42</f>
        <v>0</v>
      </c>
      <c r="D15" s="15">
        <f>'92 Plan'!D42</f>
        <v>0</v>
      </c>
      <c r="E15" s="15">
        <f>'92 Plan'!E42</f>
        <v>0</v>
      </c>
      <c r="F15" s="15">
        <v>0</v>
      </c>
      <c r="G15" s="15">
        <v>0</v>
      </c>
    </row>
    <row r="16" spans="1:7" ht="23.25" customHeight="1">
      <c r="A16" s="17">
        <v>6</v>
      </c>
      <c r="B16" s="59" t="s">
        <v>83</v>
      </c>
      <c r="C16" s="15">
        <f>'92 Plan'!C46</f>
        <v>22692.76</v>
      </c>
      <c r="D16" s="15">
        <f>'92 Plan'!D46</f>
        <v>16769.59</v>
      </c>
      <c r="E16" s="15">
        <f>'92 Plan'!E46</f>
        <v>8804.41</v>
      </c>
      <c r="F16" s="15">
        <f t="shared" si="0"/>
        <v>38.79832157921734</v>
      </c>
      <c r="G16" s="15">
        <f t="shared" si="1"/>
        <v>52.502237681422145</v>
      </c>
    </row>
    <row r="17" spans="1:7" ht="23.25" customHeight="1" thickBot="1">
      <c r="A17" s="17">
        <v>7</v>
      </c>
      <c r="B17" s="59" t="s">
        <v>87</v>
      </c>
      <c r="C17" s="15">
        <f>'92 Plan'!C51</f>
        <v>416.2</v>
      </c>
      <c r="D17" s="15">
        <f>'92 Plan'!D51</f>
        <v>110</v>
      </c>
      <c r="E17" s="15">
        <f>'92 Plan'!E51</f>
        <v>47.9</v>
      </c>
      <c r="F17" s="15">
        <f t="shared" si="0"/>
        <v>11.508889956751561</v>
      </c>
      <c r="G17" s="15">
        <f t="shared" si="1"/>
        <v>43.54545454545455</v>
      </c>
    </row>
    <row r="18" spans="1:7" s="1" customFormat="1" ht="27" customHeight="1" thickBot="1" thickTop="1">
      <c r="A18" s="17"/>
      <c r="B18" s="70"/>
      <c r="C18" s="49">
        <f>SUM(C11:C17)</f>
        <v>32495.2</v>
      </c>
      <c r="D18" s="49">
        <f>SUM(D11:D17)</f>
        <v>23678.760000000002</v>
      </c>
      <c r="E18" s="49">
        <f>SUM(E11:E17)</f>
        <v>12282.609999999999</v>
      </c>
      <c r="F18" s="49">
        <f aca="true" t="shared" si="2" ref="F18:F44">E18*100/C18</f>
        <v>37.79822866146384</v>
      </c>
      <c r="G18" s="49">
        <f aca="true" t="shared" si="3" ref="G18:G44">E18*100/D18</f>
        <v>51.871846329790905</v>
      </c>
    </row>
    <row r="19" spans="1:7" ht="23.25" customHeight="1" thickTop="1">
      <c r="A19" s="17">
        <v>8</v>
      </c>
      <c r="B19" s="59" t="s">
        <v>122</v>
      </c>
      <c r="C19" s="15">
        <f>'92 Plan'!C58</f>
        <v>96</v>
      </c>
      <c r="D19" s="15">
        <f>'92 Plan'!D58</f>
        <v>0</v>
      </c>
      <c r="E19" s="15">
        <f>'92 Plan'!E58</f>
        <v>0</v>
      </c>
      <c r="F19" s="15">
        <f t="shared" si="2"/>
        <v>0</v>
      </c>
      <c r="G19" s="15">
        <v>0</v>
      </c>
    </row>
    <row r="20" spans="1:7" ht="23.25" customHeight="1" thickBot="1">
      <c r="A20" s="17">
        <v>9</v>
      </c>
      <c r="B20" s="59" t="s">
        <v>97</v>
      </c>
      <c r="C20" s="15">
        <f>'92 Plan'!C61</f>
        <v>1406.01</v>
      </c>
      <c r="D20" s="15">
        <f>'92 Plan'!D61</f>
        <v>37.66</v>
      </c>
      <c r="E20" s="15">
        <f>'92 Plan'!E61</f>
        <v>37.66</v>
      </c>
      <c r="F20" s="15">
        <f t="shared" si="2"/>
        <v>2.6785015753799755</v>
      </c>
      <c r="G20" s="15">
        <f t="shared" si="3"/>
        <v>100</v>
      </c>
    </row>
    <row r="21" spans="1:7" s="1" customFormat="1" ht="27" customHeight="1" thickBot="1" thickTop="1">
      <c r="A21" s="17"/>
      <c r="B21" s="70"/>
      <c r="C21" s="49">
        <f>C18+C19+C20</f>
        <v>33997.21</v>
      </c>
      <c r="D21" s="49">
        <f>D18+D19+D20</f>
        <v>23716.420000000002</v>
      </c>
      <c r="E21" s="49">
        <f>E18+E19+E20</f>
        <v>12320.269999999999</v>
      </c>
      <c r="F21" s="49">
        <f t="shared" si="2"/>
        <v>36.23906197008519</v>
      </c>
      <c r="G21" s="49">
        <f t="shared" si="3"/>
        <v>51.948270438793024</v>
      </c>
    </row>
    <row r="22" spans="1:7" ht="23.25" customHeight="1" thickTop="1">
      <c r="A22" s="17"/>
      <c r="B22" s="71"/>
      <c r="C22" s="37"/>
      <c r="D22" s="37"/>
      <c r="E22" s="37"/>
      <c r="F22" s="15"/>
      <c r="G22" s="15"/>
    </row>
    <row r="23" spans="1:7" ht="23.25" customHeight="1">
      <c r="A23" s="17"/>
      <c r="B23" s="23" t="s">
        <v>14</v>
      </c>
      <c r="C23" s="37"/>
      <c r="D23" s="37"/>
      <c r="E23" s="37"/>
      <c r="F23" s="15"/>
      <c r="G23" s="15"/>
    </row>
    <row r="24" spans="1:7" ht="23.25" customHeight="1">
      <c r="A24" s="17">
        <v>10</v>
      </c>
      <c r="B24" s="59" t="s">
        <v>56</v>
      </c>
      <c r="C24" s="15">
        <f>'95 Plan '!C16</f>
        <v>608.1</v>
      </c>
      <c r="D24" s="15">
        <f>'95 Plan '!D16</f>
        <v>450.12</v>
      </c>
      <c r="E24" s="15">
        <f>'95 Plan '!E16</f>
        <v>211.50000000000003</v>
      </c>
      <c r="F24" s="15">
        <f>E24*100/C24</f>
        <v>34.780463739516534</v>
      </c>
      <c r="G24" s="15">
        <f>E24*100/D24</f>
        <v>46.98747000799788</v>
      </c>
    </row>
    <row r="25" spans="1:7" ht="23.25" customHeight="1">
      <c r="A25" s="17">
        <v>11</v>
      </c>
      <c r="B25" s="59" t="s">
        <v>69</v>
      </c>
      <c r="C25" s="15">
        <f>'95 Plan '!C19</f>
        <v>11</v>
      </c>
      <c r="D25" s="15">
        <f>'95 Plan '!D19</f>
        <v>11</v>
      </c>
      <c r="E25" s="15">
        <f>'95 Plan '!E19</f>
        <v>6.65</v>
      </c>
      <c r="F25" s="15">
        <f>E25*100/C25</f>
        <v>60.45454545454545</v>
      </c>
      <c r="G25" s="15">
        <f>E25*100/D25</f>
        <v>60.45454545454545</v>
      </c>
    </row>
    <row r="26" spans="1:7" ht="23.25" customHeight="1" thickBot="1">
      <c r="A26" s="17">
        <v>12</v>
      </c>
      <c r="B26" s="59" t="s">
        <v>83</v>
      </c>
      <c r="C26" s="15">
        <f>'95 Plan '!C23</f>
        <v>5180</v>
      </c>
      <c r="D26" s="15">
        <f>'95 Plan '!D23</f>
        <v>3847.5</v>
      </c>
      <c r="E26" s="15">
        <f>'95 Plan '!E23</f>
        <v>2130.82</v>
      </c>
      <c r="F26" s="15">
        <f>E26*100/C26</f>
        <v>41.13552123552124</v>
      </c>
      <c r="G26" s="15">
        <v>0</v>
      </c>
    </row>
    <row r="27" spans="1:7" s="1" customFormat="1" ht="27" customHeight="1" thickBot="1" thickTop="1">
      <c r="A27" s="18"/>
      <c r="B27" s="70"/>
      <c r="C27" s="49">
        <f>SUM(C24:C26)</f>
        <v>5799.1</v>
      </c>
      <c r="D27" s="49">
        <f>SUM(D24:D26)</f>
        <v>4308.62</v>
      </c>
      <c r="E27" s="49">
        <f>SUM(E24:E26)</f>
        <v>2348.9700000000003</v>
      </c>
      <c r="F27" s="49">
        <f t="shared" si="2"/>
        <v>40.505768136434966</v>
      </c>
      <c r="G27" s="49">
        <f t="shared" si="3"/>
        <v>54.51791989082352</v>
      </c>
    </row>
    <row r="28" spans="1:8" ht="23.25" customHeight="1" thickTop="1">
      <c r="A28" s="17"/>
      <c r="B28" s="71"/>
      <c r="C28" s="37"/>
      <c r="D28" s="37"/>
      <c r="E28" s="37"/>
      <c r="F28" s="15"/>
      <c r="G28" s="15"/>
      <c r="H28" s="20"/>
    </row>
    <row r="29" spans="1:7" ht="23.25" customHeight="1">
      <c r="A29" s="17"/>
      <c r="B29" s="23" t="s">
        <v>15</v>
      </c>
      <c r="C29" s="37"/>
      <c r="D29" s="37"/>
      <c r="E29" s="37"/>
      <c r="F29" s="15"/>
      <c r="G29" s="15"/>
    </row>
    <row r="30" spans="1:7" ht="23.25" customHeight="1">
      <c r="A30" s="17">
        <v>13</v>
      </c>
      <c r="B30" s="59" t="s">
        <v>110</v>
      </c>
      <c r="C30" s="15">
        <f>'96 Plan '!C21</f>
        <v>9691.300000000001</v>
      </c>
      <c r="D30" s="15">
        <f>'96 Plan '!D21</f>
        <v>7205.98</v>
      </c>
      <c r="E30" s="15">
        <f>'96 Plan '!E21</f>
        <v>4352.13</v>
      </c>
      <c r="F30" s="15">
        <f t="shared" si="2"/>
        <v>44.907597535934286</v>
      </c>
      <c r="G30" s="15">
        <f t="shared" si="3"/>
        <v>60.39608769383207</v>
      </c>
    </row>
    <row r="31" spans="1:7" ht="23.25" customHeight="1" thickBot="1">
      <c r="A31" s="17">
        <v>14</v>
      </c>
      <c r="B31" s="59" t="s">
        <v>97</v>
      </c>
      <c r="C31" s="15">
        <f>'96 Plan '!C26</f>
        <v>512.39</v>
      </c>
      <c r="D31" s="15">
        <f>'96 Plan '!D26</f>
        <v>0</v>
      </c>
      <c r="E31" s="15">
        <f>'96 Plan '!E26</f>
        <v>0</v>
      </c>
      <c r="F31" s="15">
        <f>'96 Plan '!F26</f>
        <v>0</v>
      </c>
      <c r="G31" s="15">
        <v>0</v>
      </c>
    </row>
    <row r="32" spans="1:7" s="1" customFormat="1" ht="27" customHeight="1" thickBot="1" thickTop="1">
      <c r="A32" s="18"/>
      <c r="B32" s="70"/>
      <c r="C32" s="49">
        <f>SUM(C30:C31)</f>
        <v>10203.69</v>
      </c>
      <c r="D32" s="49">
        <f>SUM(D30:D31)</f>
        <v>7205.98</v>
      </c>
      <c r="E32" s="49">
        <f>SUM(E30:E31)</f>
        <v>4352.13</v>
      </c>
      <c r="F32" s="49">
        <f t="shared" si="2"/>
        <v>42.652511003372304</v>
      </c>
      <c r="G32" s="49">
        <f t="shared" si="3"/>
        <v>60.39608769383207</v>
      </c>
    </row>
    <row r="33" spans="1:7" ht="23.25" customHeight="1" thickBot="1" thickTop="1">
      <c r="A33" s="38"/>
      <c r="B33" s="71"/>
      <c r="C33" s="37"/>
      <c r="D33" s="37"/>
      <c r="E33" s="37"/>
      <c r="F33" s="37"/>
      <c r="G33" s="37"/>
    </row>
    <row r="34" spans="1:7" s="1" customFormat="1" ht="27" customHeight="1" thickBot="1" thickTop="1">
      <c r="A34" s="18"/>
      <c r="B34" s="22" t="s">
        <v>17</v>
      </c>
      <c r="C34" s="49">
        <f>C21+C27+C32</f>
        <v>50000</v>
      </c>
      <c r="D34" s="49">
        <f>D21+D27+D32</f>
        <v>35231.020000000004</v>
      </c>
      <c r="E34" s="49">
        <f>E21+E27+E32</f>
        <v>19021.37</v>
      </c>
      <c r="F34" s="49">
        <f t="shared" si="2"/>
        <v>38.04274</v>
      </c>
      <c r="G34" s="49">
        <f t="shared" si="3"/>
        <v>53.990403911098795</v>
      </c>
    </row>
    <row r="35" spans="1:7" ht="19.5" thickTop="1">
      <c r="A35" s="14"/>
      <c r="B35" s="6" t="s">
        <v>1</v>
      </c>
      <c r="C35" s="55">
        <f>C11+'96 Plan '!C36</f>
        <v>359.4</v>
      </c>
      <c r="D35" s="55">
        <f>D11+'96 Plan '!D36</f>
        <v>320.2</v>
      </c>
      <c r="E35" s="55">
        <f>E11+'96 Plan '!E36</f>
        <v>146.18</v>
      </c>
      <c r="F35" s="37">
        <f t="shared" si="2"/>
        <v>40.67334446299388</v>
      </c>
      <c r="G35" s="37">
        <f t="shared" si="3"/>
        <v>45.6527170518426</v>
      </c>
    </row>
    <row r="36" spans="1:7" ht="18.75">
      <c r="A36" s="14"/>
      <c r="B36" s="6" t="s">
        <v>0</v>
      </c>
      <c r="C36" s="55">
        <f>C24+C12+'96 Plan '!C37</f>
        <v>8091.1500000000015</v>
      </c>
      <c r="D36" s="55">
        <f>D24+D12+'96 Plan '!D37</f>
        <v>6215.92</v>
      </c>
      <c r="E36" s="55">
        <f>E24+E12+'96 Plan '!E37</f>
        <v>2733.5</v>
      </c>
      <c r="F36" s="37">
        <f t="shared" si="2"/>
        <v>33.783825537778924</v>
      </c>
      <c r="G36" s="37">
        <f t="shared" si="3"/>
        <v>43.975791194223866</v>
      </c>
    </row>
    <row r="37" spans="1:7" ht="18.75">
      <c r="A37" s="14"/>
      <c r="B37" s="6" t="s">
        <v>2</v>
      </c>
      <c r="C37" s="55" t="e">
        <f>C25+C13+'96 Plan '!C38</f>
        <v>#REF!</v>
      </c>
      <c r="D37" s="55" t="e">
        <f>D25+D13+'96 Plan '!D38</f>
        <v>#REF!</v>
      </c>
      <c r="E37" s="55" t="e">
        <f>E25+E13+'96 Plan '!E38</f>
        <v>#REF!</v>
      </c>
      <c r="F37" s="37" t="e">
        <f t="shared" si="2"/>
        <v>#REF!</v>
      </c>
      <c r="G37" s="37" t="e">
        <f t="shared" si="3"/>
        <v>#REF!</v>
      </c>
    </row>
    <row r="38" spans="1:7" ht="18.75">
      <c r="A38" s="14"/>
      <c r="B38" s="6" t="s">
        <v>3</v>
      </c>
      <c r="C38" s="55">
        <f>C14+'96 Plan '!C39</f>
        <v>62.2</v>
      </c>
      <c r="D38" s="55">
        <f>D14+'96 Plan '!D39</f>
        <v>62</v>
      </c>
      <c r="E38" s="55">
        <f>E14+'96 Plan '!E39</f>
        <v>23.92</v>
      </c>
      <c r="F38" s="37">
        <f t="shared" si="2"/>
        <v>38.456591639871384</v>
      </c>
      <c r="G38" s="37">
        <f t="shared" si="3"/>
        <v>38.58064516129032</v>
      </c>
    </row>
    <row r="39" spans="1:7" ht="18.75">
      <c r="A39" s="14"/>
      <c r="B39" s="6" t="s">
        <v>4</v>
      </c>
      <c r="C39" s="55">
        <f>C15+'96 Plan '!C40</f>
        <v>0</v>
      </c>
      <c r="D39" s="55">
        <f>D15+'96 Plan '!D40</f>
        <v>0</v>
      </c>
      <c r="E39" s="55">
        <f>E15+'96 Plan '!E40</f>
        <v>0</v>
      </c>
      <c r="F39" s="37">
        <v>0</v>
      </c>
      <c r="G39" s="37">
        <v>0</v>
      </c>
    </row>
    <row r="40" spans="1:7" ht="18.75">
      <c r="A40" s="14"/>
      <c r="B40" s="6" t="s">
        <v>5</v>
      </c>
      <c r="C40" s="55">
        <f>C26+C16+'96 Plan '!C41</f>
        <v>35602.759999999995</v>
      </c>
      <c r="D40" s="55">
        <f>D26+D16+'96 Plan '!D41</f>
        <v>26349.59</v>
      </c>
      <c r="E40" s="55">
        <f>E26+E16+'96 Plan '!E41</f>
        <v>14809.72</v>
      </c>
      <c r="F40" s="37">
        <f t="shared" si="2"/>
        <v>41.5971121340031</v>
      </c>
      <c r="G40" s="37">
        <f t="shared" si="3"/>
        <v>56.204745500783886</v>
      </c>
    </row>
    <row r="41" spans="1:7" ht="18.75">
      <c r="A41" s="14"/>
      <c r="B41" s="6" t="s">
        <v>6</v>
      </c>
      <c r="C41" s="55">
        <f>C17+'96 Plan '!C42</f>
        <v>416.2</v>
      </c>
      <c r="D41" s="55">
        <f>D17+'96 Plan '!D42</f>
        <v>110</v>
      </c>
      <c r="E41" s="55">
        <f>E17+'96 Plan '!E42</f>
        <v>47.9</v>
      </c>
      <c r="F41" s="37">
        <f t="shared" si="2"/>
        <v>11.508889956751561</v>
      </c>
      <c r="G41" s="37">
        <f t="shared" si="3"/>
        <v>43.54545454545455</v>
      </c>
    </row>
    <row r="42" spans="1:7" ht="18.75">
      <c r="A42" s="14"/>
      <c r="B42" s="6" t="s">
        <v>26</v>
      </c>
      <c r="C42" s="55">
        <f>C31+C20</f>
        <v>1918.4</v>
      </c>
      <c r="D42" s="55">
        <f>D31+D20</f>
        <v>37.66</v>
      </c>
      <c r="E42" s="55">
        <f>E31+E20</f>
        <v>37.66</v>
      </c>
      <c r="F42" s="37">
        <f t="shared" si="2"/>
        <v>1.9630942452043365</v>
      </c>
      <c r="G42" s="37">
        <v>0</v>
      </c>
    </row>
    <row r="43" spans="1:7" ht="18.75">
      <c r="A43" s="35"/>
      <c r="B43" s="19" t="s">
        <v>25</v>
      </c>
      <c r="C43" s="56">
        <f>C19</f>
        <v>96</v>
      </c>
      <c r="D43" s="56">
        <f>D19</f>
        <v>0</v>
      </c>
      <c r="E43" s="56">
        <f>E19</f>
        <v>0</v>
      </c>
      <c r="F43" s="37">
        <f t="shared" si="2"/>
        <v>0</v>
      </c>
      <c r="G43" s="37">
        <v>0</v>
      </c>
    </row>
    <row r="44" spans="1:7" ht="18.75">
      <c r="A44" s="14"/>
      <c r="B44" s="36" t="s">
        <v>17</v>
      </c>
      <c r="C44" s="47" t="e">
        <f>SUM(C35:C43)</f>
        <v>#REF!</v>
      </c>
      <c r="D44" s="47" t="e">
        <f>SUM(D35:D43)</f>
        <v>#REF!</v>
      </c>
      <c r="E44" s="47" t="e">
        <f>SUM(E35:E43)</f>
        <v>#REF!</v>
      </c>
      <c r="F44" s="28" t="e">
        <f t="shared" si="2"/>
        <v>#REF!</v>
      </c>
      <c r="G44" s="28" t="e">
        <f t="shared" si="3"/>
        <v>#REF!</v>
      </c>
    </row>
    <row r="45" spans="3:5" ht="18.75">
      <c r="C45" s="51"/>
      <c r="D45" s="51"/>
      <c r="E45" s="51"/>
    </row>
    <row r="46" spans="3:5" ht="18.75">
      <c r="C46" s="51"/>
      <c r="D46" s="51"/>
      <c r="E46" s="51"/>
    </row>
    <row r="47" spans="3:5" ht="18.75">
      <c r="C47" s="51"/>
      <c r="D47" s="51"/>
      <c r="E47" s="51"/>
    </row>
    <row r="48" spans="3:5" ht="18.75">
      <c r="C48" s="51"/>
      <c r="D48" s="51"/>
      <c r="E48" s="51"/>
    </row>
    <row r="49" spans="3:5" ht="18.75">
      <c r="C49" s="51"/>
      <c r="D49" s="51"/>
      <c r="E49" s="51"/>
    </row>
    <row r="50" spans="3:5" ht="18.75">
      <c r="C50" s="51"/>
      <c r="D50" s="51"/>
      <c r="E50" s="51"/>
    </row>
    <row r="51" spans="3:5" ht="18.75">
      <c r="C51" s="51"/>
      <c r="D51" s="51"/>
      <c r="E51" s="51"/>
    </row>
    <row r="52" spans="3:5" ht="18.75">
      <c r="C52" s="51"/>
      <c r="D52" s="51"/>
      <c r="E52" s="51"/>
    </row>
    <row r="53" spans="3:5" ht="18.75">
      <c r="C53" s="51"/>
      <c r="D53" s="51"/>
      <c r="E53" s="51"/>
    </row>
    <row r="54" spans="3:5" ht="18.75">
      <c r="C54" s="51"/>
      <c r="D54" s="51"/>
      <c r="E54" s="51"/>
    </row>
    <row r="55" spans="3:5" ht="18.75">
      <c r="C55" s="51"/>
      <c r="D55" s="51"/>
      <c r="E55" s="51"/>
    </row>
    <row r="56" spans="3:5" ht="18.75">
      <c r="C56" s="51"/>
      <c r="D56" s="51"/>
      <c r="E56" s="51"/>
    </row>
    <row r="57" spans="3:5" ht="18.75">
      <c r="C57" s="51"/>
      <c r="D57" s="51"/>
      <c r="E57" s="51"/>
    </row>
    <row r="58" spans="3:5" ht="18.75">
      <c r="C58" s="31"/>
      <c r="D58" s="31"/>
      <c r="E58" s="31"/>
    </row>
    <row r="59" spans="3:5" ht="18.75">
      <c r="C59" s="31"/>
      <c r="D59" s="31"/>
      <c r="E59" s="31"/>
    </row>
    <row r="60" spans="3:5" ht="18.75">
      <c r="C60" s="31"/>
      <c r="D60" s="31"/>
      <c r="E60" s="31"/>
    </row>
    <row r="61" spans="3:5" ht="18.75">
      <c r="C61" s="31"/>
      <c r="D61" s="31"/>
      <c r="E61" s="31"/>
    </row>
    <row r="62" spans="3:5" ht="18.75">
      <c r="C62" s="31"/>
      <c r="D62" s="31"/>
      <c r="E62" s="31"/>
    </row>
    <row r="63" spans="3:5" ht="18.75">
      <c r="C63" s="31"/>
      <c r="D63" s="31"/>
      <c r="E63" s="31"/>
    </row>
    <row r="64" spans="3:5" ht="18.75">
      <c r="C64" s="31"/>
      <c r="D64" s="31"/>
      <c r="E64" s="31"/>
    </row>
    <row r="65" spans="3:5" ht="18.75">
      <c r="C65" s="31"/>
      <c r="D65" s="31"/>
      <c r="E65" s="31"/>
    </row>
    <row r="66" spans="3:5" ht="18.75">
      <c r="C66" s="31"/>
      <c r="D66" s="31"/>
      <c r="E66" s="31"/>
    </row>
    <row r="67" spans="3:5" ht="18.75">
      <c r="C67" s="31"/>
      <c r="D67" s="31"/>
      <c r="E67" s="31"/>
    </row>
    <row r="68" spans="3:5" ht="18.75">
      <c r="C68" s="31"/>
      <c r="D68" s="31"/>
      <c r="E68" s="31"/>
    </row>
    <row r="69" spans="3:5" ht="18.75">
      <c r="C69" s="31"/>
      <c r="D69" s="31"/>
      <c r="E69" s="31"/>
    </row>
    <row r="70" spans="3:5" ht="18.75">
      <c r="C70" s="31"/>
      <c r="D70" s="31"/>
      <c r="E70" s="31"/>
    </row>
    <row r="71" spans="3:5" ht="18.75">
      <c r="C71" s="31"/>
      <c r="D71" s="31"/>
      <c r="E71" s="31"/>
    </row>
    <row r="72" spans="3:5" ht="18.75">
      <c r="C72" s="31"/>
      <c r="D72" s="31"/>
      <c r="E72" s="31"/>
    </row>
    <row r="73" spans="3:5" ht="18.75">
      <c r="C73" s="31"/>
      <c r="D73" s="31"/>
      <c r="E73" s="31"/>
    </row>
    <row r="74" spans="3:5" ht="18.75">
      <c r="C74" s="31"/>
      <c r="D74" s="31"/>
      <c r="E74" s="31"/>
    </row>
    <row r="75" spans="3:5" ht="18.75">
      <c r="C75" s="31"/>
      <c r="D75" s="31"/>
      <c r="E75" s="31"/>
    </row>
    <row r="76" spans="3:5" ht="18.75">
      <c r="C76" s="31"/>
      <c r="D76" s="31"/>
      <c r="E76" s="31"/>
    </row>
    <row r="77" spans="3:5" ht="18.75">
      <c r="C77" s="31"/>
      <c r="D77" s="31"/>
      <c r="E77" s="31"/>
    </row>
    <row r="78" spans="3:5" ht="18.75">
      <c r="C78" s="31"/>
      <c r="D78" s="31"/>
      <c r="E78" s="31"/>
    </row>
    <row r="79" spans="3:5" ht="18.75">
      <c r="C79" s="31"/>
      <c r="D79" s="31"/>
      <c r="E79" s="31"/>
    </row>
    <row r="80" spans="3:5" ht="18.75">
      <c r="C80" s="31"/>
      <c r="D80" s="31"/>
      <c r="E80" s="31"/>
    </row>
    <row r="81" spans="3:5" ht="18.75">
      <c r="C81" s="31"/>
      <c r="D81" s="31"/>
      <c r="E81" s="31"/>
    </row>
    <row r="82" spans="3:5" ht="18.75">
      <c r="C82" s="31"/>
      <c r="D82" s="31"/>
      <c r="E82" s="31"/>
    </row>
    <row r="83" spans="3:5" ht="18.75">
      <c r="C83" s="31"/>
      <c r="D83" s="31"/>
      <c r="E83" s="31"/>
    </row>
    <row r="84" spans="3:5" ht="18.75">
      <c r="C84" s="31"/>
      <c r="D84" s="31"/>
      <c r="E84" s="31"/>
    </row>
    <row r="85" spans="3:5" ht="18.75">
      <c r="C85" s="31"/>
      <c r="D85" s="31"/>
      <c r="E85" s="31"/>
    </row>
    <row r="86" spans="3:5" ht="18.75">
      <c r="C86" s="31"/>
      <c r="D86" s="31"/>
      <c r="E86" s="31"/>
    </row>
    <row r="87" spans="3:5" ht="18.75">
      <c r="C87" s="31"/>
      <c r="D87" s="31"/>
      <c r="E87" s="31"/>
    </row>
    <row r="88" spans="3:5" ht="18.75">
      <c r="C88" s="31"/>
      <c r="D88" s="31"/>
      <c r="E88" s="31"/>
    </row>
    <row r="89" spans="3:5" ht="18.75">
      <c r="C89" s="31"/>
      <c r="D89" s="31"/>
      <c r="E89" s="31"/>
    </row>
    <row r="90" spans="3:5" ht="18.75">
      <c r="C90" s="31"/>
      <c r="D90" s="31"/>
      <c r="E90" s="31"/>
    </row>
    <row r="91" spans="3:5" ht="18.75">
      <c r="C91" s="31"/>
      <c r="D91" s="31"/>
      <c r="E91" s="31"/>
    </row>
    <row r="92" spans="3:5" ht="18.75">
      <c r="C92" s="31"/>
      <c r="D92" s="31"/>
      <c r="E92" s="31"/>
    </row>
    <row r="93" spans="3:5" ht="18.75">
      <c r="C93" s="31"/>
      <c r="D93" s="31"/>
      <c r="E93" s="31"/>
    </row>
    <row r="94" spans="3:5" ht="18.75">
      <c r="C94" s="31"/>
      <c r="D94" s="31"/>
      <c r="E94" s="31"/>
    </row>
    <row r="95" spans="3:5" ht="18.75">
      <c r="C95" s="31"/>
      <c r="D95" s="31"/>
      <c r="E95" s="31"/>
    </row>
    <row r="96" spans="3:5" ht="18.75">
      <c r="C96" s="31"/>
      <c r="D96" s="31"/>
      <c r="E96" s="31"/>
    </row>
    <row r="97" spans="3:5" ht="18.75">
      <c r="C97" s="31"/>
      <c r="D97" s="31"/>
      <c r="E97" s="31"/>
    </row>
    <row r="98" spans="3:5" ht="18.75">
      <c r="C98" s="31"/>
      <c r="D98" s="31"/>
      <c r="E98" s="31"/>
    </row>
    <row r="99" spans="3:5" ht="18.75">
      <c r="C99" s="31"/>
      <c r="D99" s="31"/>
      <c r="E99" s="31"/>
    </row>
    <row r="100" spans="3:5" ht="18.75">
      <c r="C100" s="31"/>
      <c r="D100" s="31"/>
      <c r="E100" s="31"/>
    </row>
    <row r="101" spans="3:5" ht="18.75">
      <c r="C101" s="31"/>
      <c r="D101" s="31"/>
      <c r="E101" s="31"/>
    </row>
    <row r="102" spans="3:5" ht="18.75">
      <c r="C102" s="31"/>
      <c r="D102" s="31"/>
      <c r="E102" s="31"/>
    </row>
    <row r="103" spans="3:5" ht="18.75">
      <c r="C103" s="31"/>
      <c r="D103" s="31"/>
      <c r="E103" s="31"/>
    </row>
    <row r="104" spans="3:5" ht="18.75">
      <c r="C104" s="31"/>
      <c r="D104" s="31"/>
      <c r="E104" s="31"/>
    </row>
    <row r="105" spans="3:5" ht="18.75">
      <c r="C105" s="31"/>
      <c r="D105" s="31"/>
      <c r="E105" s="31"/>
    </row>
    <row r="106" spans="3:5" ht="18.75">
      <c r="C106" s="31"/>
      <c r="D106" s="31"/>
      <c r="E106" s="31"/>
    </row>
    <row r="107" spans="3:5" ht="18.75">
      <c r="C107" s="31"/>
      <c r="D107" s="31"/>
      <c r="E107" s="31"/>
    </row>
    <row r="108" spans="3:5" ht="18.75">
      <c r="C108" s="31"/>
      <c r="D108" s="31"/>
      <c r="E108" s="31"/>
    </row>
    <row r="109" spans="3:5" ht="18.75">
      <c r="C109" s="31"/>
      <c r="D109" s="31"/>
      <c r="E109" s="31"/>
    </row>
    <row r="110" spans="3:5" ht="18.75">
      <c r="C110" s="31"/>
      <c r="D110" s="31"/>
      <c r="E110" s="31"/>
    </row>
    <row r="111" spans="3:5" ht="18.75">
      <c r="C111" s="31"/>
      <c r="D111" s="31"/>
      <c r="E111" s="31"/>
    </row>
    <row r="112" spans="3:5" ht="18.75">
      <c r="C112" s="31"/>
      <c r="D112" s="31"/>
      <c r="E112" s="31"/>
    </row>
    <row r="113" spans="3:5" ht="18.75">
      <c r="C113" s="31"/>
      <c r="D113" s="31"/>
      <c r="E113" s="31"/>
    </row>
    <row r="114" spans="3:5" ht="18.75">
      <c r="C114" s="31"/>
      <c r="D114" s="31"/>
      <c r="E114" s="31"/>
    </row>
    <row r="115" spans="3:5" ht="18.75">
      <c r="C115" s="31"/>
      <c r="D115" s="31"/>
      <c r="E115" s="31"/>
    </row>
    <row r="116" spans="3:5" ht="18.75">
      <c r="C116" s="31"/>
      <c r="D116" s="31"/>
      <c r="E116" s="31"/>
    </row>
    <row r="117" spans="3:5" ht="18.75">
      <c r="C117" s="31"/>
      <c r="D117" s="31"/>
      <c r="E117" s="31"/>
    </row>
    <row r="118" spans="3:5" ht="18.75">
      <c r="C118" s="31"/>
      <c r="D118" s="31"/>
      <c r="E118" s="31"/>
    </row>
    <row r="119" spans="3:5" ht="18.75">
      <c r="C119" s="31"/>
      <c r="D119" s="31"/>
      <c r="E119" s="31"/>
    </row>
    <row r="120" spans="3:5" ht="18.75">
      <c r="C120" s="31"/>
      <c r="D120" s="31"/>
      <c r="E120" s="31"/>
    </row>
    <row r="121" spans="3:5" ht="18.75">
      <c r="C121" s="31"/>
      <c r="D121" s="31"/>
      <c r="E121" s="31"/>
    </row>
    <row r="122" spans="3:5" ht="18.75">
      <c r="C122" s="31"/>
      <c r="D122" s="31"/>
      <c r="E122" s="31"/>
    </row>
    <row r="123" spans="3:5" ht="18.75">
      <c r="C123" s="31"/>
      <c r="D123" s="31"/>
      <c r="E123" s="31"/>
    </row>
    <row r="124" spans="3:5" ht="18.75">
      <c r="C124" s="31"/>
      <c r="D124" s="31"/>
      <c r="E124" s="31"/>
    </row>
    <row r="125" spans="3:5" ht="18.75">
      <c r="C125" s="31"/>
      <c r="D125" s="31"/>
      <c r="E125" s="31"/>
    </row>
    <row r="126" spans="3:5" ht="18.75">
      <c r="C126" s="31"/>
      <c r="D126" s="31"/>
      <c r="E126" s="31"/>
    </row>
    <row r="127" spans="3:5" ht="18.75">
      <c r="C127" s="31"/>
      <c r="D127" s="31"/>
      <c r="E127" s="31"/>
    </row>
    <row r="128" spans="3:5" ht="18.75">
      <c r="C128" s="31"/>
      <c r="D128" s="31"/>
      <c r="E128" s="31"/>
    </row>
    <row r="129" spans="3:5" ht="18.75">
      <c r="C129" s="31"/>
      <c r="D129" s="31"/>
      <c r="E129" s="31"/>
    </row>
    <row r="130" spans="3:5" ht="18.75">
      <c r="C130" s="31"/>
      <c r="D130" s="31"/>
      <c r="E130" s="31"/>
    </row>
    <row r="131" spans="3:5" ht="18.75">
      <c r="C131" s="31"/>
      <c r="D131" s="31"/>
      <c r="E131" s="31"/>
    </row>
    <row r="132" spans="3:5" ht="18.75">
      <c r="C132" s="31"/>
      <c r="D132" s="31"/>
      <c r="E132" s="31"/>
    </row>
    <row r="133" spans="3:5" ht="18.75">
      <c r="C133" s="31"/>
      <c r="D133" s="31"/>
      <c r="E133" s="31"/>
    </row>
    <row r="134" spans="3:5" ht="18.75">
      <c r="C134" s="31"/>
      <c r="D134" s="31"/>
      <c r="E134" s="31"/>
    </row>
    <row r="135" spans="3:5" ht="18.75">
      <c r="C135" s="31"/>
      <c r="D135" s="31"/>
      <c r="E135" s="31"/>
    </row>
    <row r="136" spans="3:5" ht="18.75">
      <c r="C136" s="31"/>
      <c r="D136" s="31"/>
      <c r="E136" s="31"/>
    </row>
    <row r="137" spans="3:5" ht="18.75">
      <c r="C137" s="31"/>
      <c r="D137" s="31"/>
      <c r="E137" s="31"/>
    </row>
    <row r="138" spans="3:5" ht="18.75">
      <c r="C138" s="31"/>
      <c r="D138" s="31"/>
      <c r="E138" s="31"/>
    </row>
    <row r="139" spans="3:5" ht="18.75">
      <c r="C139" s="31"/>
      <c r="D139" s="31"/>
      <c r="E139" s="31"/>
    </row>
    <row r="140" spans="3:5" ht="18.75">
      <c r="C140" s="31"/>
      <c r="D140" s="31"/>
      <c r="E140" s="31"/>
    </row>
    <row r="141" spans="3:5" ht="18.75">
      <c r="C141" s="31"/>
      <c r="D141" s="31"/>
      <c r="E141" s="31"/>
    </row>
    <row r="142" spans="3:5" ht="18.75">
      <c r="C142" s="31"/>
      <c r="D142" s="31"/>
      <c r="E142" s="31"/>
    </row>
    <row r="143" spans="3:5" ht="18.75">
      <c r="C143" s="31"/>
      <c r="D143" s="31"/>
      <c r="E143" s="31"/>
    </row>
    <row r="144" spans="3:5" ht="18.75">
      <c r="C144" s="31"/>
      <c r="D144" s="31"/>
      <c r="E144" s="31"/>
    </row>
    <row r="145" spans="3:5" ht="18.75">
      <c r="C145" s="31"/>
      <c r="D145" s="31"/>
      <c r="E145" s="31"/>
    </row>
    <row r="146" spans="3:5" ht="18.75">
      <c r="C146" s="31"/>
      <c r="D146" s="31"/>
      <c r="E146" s="31"/>
    </row>
    <row r="147" spans="3:5" ht="18.75">
      <c r="C147" s="31"/>
      <c r="D147" s="31"/>
      <c r="E147" s="31"/>
    </row>
    <row r="148" spans="3:5" ht="18.75">
      <c r="C148" s="31"/>
      <c r="D148" s="31"/>
      <c r="E148" s="31"/>
    </row>
    <row r="149" spans="3:5" ht="18.75">
      <c r="C149" s="31"/>
      <c r="D149" s="31"/>
      <c r="E149" s="31"/>
    </row>
    <row r="150" spans="3:5" ht="18.75">
      <c r="C150" s="31"/>
      <c r="D150" s="31"/>
      <c r="E150" s="31"/>
    </row>
    <row r="151" spans="3:5" ht="18.75">
      <c r="C151" s="31"/>
      <c r="D151" s="31"/>
      <c r="E151" s="31"/>
    </row>
    <row r="152" spans="3:5" ht="18.75">
      <c r="C152" s="31"/>
      <c r="D152" s="31"/>
      <c r="E152" s="31"/>
    </row>
    <row r="153" spans="3:5" ht="18.75">
      <c r="C153" s="31"/>
      <c r="D153" s="31"/>
      <c r="E153" s="31"/>
    </row>
    <row r="154" spans="3:5" ht="18.75">
      <c r="C154" s="31"/>
      <c r="D154" s="31"/>
      <c r="E154" s="31"/>
    </row>
    <row r="155" spans="3:5" ht="18.75">
      <c r="C155" s="31"/>
      <c r="D155" s="31"/>
      <c r="E155" s="31"/>
    </row>
    <row r="156" spans="3:5" ht="18.75">
      <c r="C156" s="31"/>
      <c r="D156" s="31"/>
      <c r="E156" s="31"/>
    </row>
    <row r="157" spans="3:5" ht="18.75">
      <c r="C157" s="31"/>
      <c r="D157" s="31"/>
      <c r="E157" s="31"/>
    </row>
    <row r="158" spans="3:5" ht="18.75">
      <c r="C158" s="31"/>
      <c r="D158" s="31"/>
      <c r="E158" s="31"/>
    </row>
    <row r="159" spans="3:5" ht="18.75">
      <c r="C159" s="31"/>
      <c r="D159" s="31"/>
      <c r="E159" s="31"/>
    </row>
    <row r="160" spans="3:5" ht="18.75">
      <c r="C160" s="31"/>
      <c r="D160" s="31"/>
      <c r="E160" s="31"/>
    </row>
    <row r="161" spans="3:5" ht="18.75">
      <c r="C161" s="31"/>
      <c r="D161" s="31"/>
      <c r="E161" s="31"/>
    </row>
    <row r="162" spans="3:5" ht="18.75">
      <c r="C162" s="31"/>
      <c r="D162" s="31"/>
      <c r="E162" s="31"/>
    </row>
    <row r="163" spans="3:5" ht="18.75">
      <c r="C163" s="31"/>
      <c r="D163" s="31"/>
      <c r="E163" s="31"/>
    </row>
    <row r="164" spans="3:5" ht="18.75">
      <c r="C164" s="31"/>
      <c r="D164" s="31"/>
      <c r="E164" s="31"/>
    </row>
    <row r="165" spans="3:5" ht="18.75">
      <c r="C165" s="31"/>
      <c r="D165" s="31"/>
      <c r="E165" s="31"/>
    </row>
    <row r="166" spans="3:5" ht="18.75">
      <c r="C166" s="31"/>
      <c r="D166" s="31"/>
      <c r="E166" s="31"/>
    </row>
    <row r="167" spans="3:5" ht="18.75">
      <c r="C167" s="31"/>
      <c r="D167" s="31"/>
      <c r="E167" s="31"/>
    </row>
    <row r="168" spans="3:5" ht="18.75">
      <c r="C168" s="31"/>
      <c r="D168" s="31"/>
      <c r="E168" s="31"/>
    </row>
    <row r="169" spans="3:5" ht="18.75">
      <c r="C169" s="31"/>
      <c r="D169" s="31"/>
      <c r="E169" s="31"/>
    </row>
    <row r="170" spans="3:5" ht="18.75">
      <c r="C170" s="31"/>
      <c r="D170" s="31"/>
      <c r="E170" s="31"/>
    </row>
    <row r="171" spans="3:5" ht="18.75">
      <c r="C171" s="31"/>
      <c r="D171" s="31"/>
      <c r="E171" s="31"/>
    </row>
    <row r="172" spans="3:5" ht="18.75">
      <c r="C172" s="31"/>
      <c r="D172" s="31"/>
      <c r="E172" s="31"/>
    </row>
    <row r="173" spans="3:5" ht="18.75">
      <c r="C173" s="31"/>
      <c r="D173" s="31"/>
      <c r="E173" s="31"/>
    </row>
    <row r="174" spans="3:5" ht="18.75">
      <c r="C174" s="31"/>
      <c r="D174" s="31"/>
      <c r="E174" s="31"/>
    </row>
    <row r="175" spans="3:5" ht="18.75">
      <c r="C175" s="31"/>
      <c r="D175" s="31"/>
      <c r="E175" s="31"/>
    </row>
    <row r="176" spans="3:5" ht="18.75">
      <c r="C176" s="31"/>
      <c r="D176" s="31"/>
      <c r="E176" s="31"/>
    </row>
    <row r="177" spans="3:5" ht="18.75">
      <c r="C177" s="31"/>
      <c r="D177" s="31"/>
      <c r="E177" s="31"/>
    </row>
    <row r="178" spans="3:5" ht="18.75">
      <c r="C178" s="31"/>
      <c r="D178" s="31"/>
      <c r="E178" s="31"/>
    </row>
    <row r="179" spans="3:5" ht="18.75">
      <c r="C179" s="31"/>
      <c r="D179" s="31"/>
      <c r="E179" s="31"/>
    </row>
    <row r="180" spans="3:5" ht="18.75">
      <c r="C180" s="31"/>
      <c r="D180" s="31"/>
      <c r="E180" s="31"/>
    </row>
    <row r="181" spans="3:5" ht="18.75">
      <c r="C181" s="31"/>
      <c r="D181" s="31"/>
      <c r="E181" s="31"/>
    </row>
    <row r="182" spans="3:5" ht="18.75">
      <c r="C182" s="31"/>
      <c r="D182" s="31"/>
      <c r="E182" s="31"/>
    </row>
    <row r="183" spans="3:5" ht="18.75">
      <c r="C183" s="31"/>
      <c r="D183" s="31"/>
      <c r="E183" s="31"/>
    </row>
    <row r="184" spans="3:5" ht="18.75">
      <c r="C184" s="31"/>
      <c r="D184" s="31"/>
      <c r="E184" s="31"/>
    </row>
    <row r="185" spans="3:5" ht="18.75">
      <c r="C185" s="31"/>
      <c r="D185" s="31"/>
      <c r="E185" s="31"/>
    </row>
    <row r="186" spans="3:5" ht="18.75">
      <c r="C186" s="31"/>
      <c r="D186" s="31"/>
      <c r="E186" s="31"/>
    </row>
    <row r="187" spans="3:5" ht="18.75">
      <c r="C187" s="31"/>
      <c r="D187" s="31"/>
      <c r="E187" s="31"/>
    </row>
    <row r="188" spans="3:5" ht="18.75">
      <c r="C188" s="31"/>
      <c r="D188" s="31"/>
      <c r="E188" s="31"/>
    </row>
    <row r="189" spans="3:5" ht="18.75">
      <c r="C189" s="31"/>
      <c r="D189" s="31"/>
      <c r="E189" s="31"/>
    </row>
    <row r="190" spans="3:5" ht="18.75">
      <c r="C190" s="31"/>
      <c r="D190" s="31"/>
      <c r="E190" s="31"/>
    </row>
    <row r="191" spans="3:5" ht="18.75">
      <c r="C191" s="31"/>
      <c r="D191" s="31"/>
      <c r="E191" s="31"/>
    </row>
    <row r="192" spans="3:5" ht="18.75">
      <c r="C192" s="31"/>
      <c r="D192" s="31"/>
      <c r="E192" s="31"/>
    </row>
    <row r="193" spans="3:5" ht="18.75">
      <c r="C193" s="31"/>
      <c r="D193" s="31"/>
      <c r="E193" s="31"/>
    </row>
    <row r="194" spans="3:5" ht="18.75">
      <c r="C194" s="31"/>
      <c r="D194" s="31"/>
      <c r="E194" s="31"/>
    </row>
    <row r="195" spans="3:5" ht="18.75">
      <c r="C195" s="31"/>
      <c r="D195" s="31"/>
      <c r="E195" s="31"/>
    </row>
    <row r="196" spans="3:5" ht="18.75">
      <c r="C196" s="31"/>
      <c r="D196" s="31"/>
      <c r="E196" s="31"/>
    </row>
    <row r="197" spans="3:5" ht="18.75">
      <c r="C197" s="31"/>
      <c r="D197" s="31"/>
      <c r="E197" s="31"/>
    </row>
    <row r="198" spans="3:5" ht="18.75">
      <c r="C198" s="31"/>
      <c r="D198" s="31"/>
      <c r="E198" s="31"/>
    </row>
    <row r="199" spans="3:5" ht="18.75">
      <c r="C199" s="31"/>
      <c r="D199" s="31"/>
      <c r="E199" s="31"/>
    </row>
    <row r="200" spans="3:5" ht="18.75">
      <c r="C200" s="31"/>
      <c r="D200" s="31"/>
      <c r="E200" s="31"/>
    </row>
    <row r="201" spans="3:5" ht="18.75">
      <c r="C201" s="31"/>
      <c r="D201" s="31"/>
      <c r="E201" s="31"/>
    </row>
    <row r="202" spans="3:5" ht="18.75">
      <c r="C202" s="31"/>
      <c r="D202" s="31"/>
      <c r="E202" s="31"/>
    </row>
    <row r="203" spans="3:5" ht="18.75">
      <c r="C203" s="31"/>
      <c r="D203" s="31"/>
      <c r="E203" s="31"/>
    </row>
    <row r="204" spans="3:5" ht="18.75">
      <c r="C204" s="31"/>
      <c r="D204" s="31"/>
      <c r="E204" s="31"/>
    </row>
    <row r="205" spans="3:5" ht="18.75">
      <c r="C205" s="31"/>
      <c r="D205" s="31"/>
      <c r="E205" s="31"/>
    </row>
    <row r="206" spans="3:5" ht="18.75">
      <c r="C206" s="31"/>
      <c r="D206" s="31"/>
      <c r="E206" s="31"/>
    </row>
    <row r="207" spans="3:5" ht="18.75">
      <c r="C207" s="31"/>
      <c r="D207" s="31"/>
      <c r="E207" s="31"/>
    </row>
    <row r="208" spans="3:5" ht="18.75">
      <c r="C208" s="31"/>
      <c r="D208" s="31"/>
      <c r="E208" s="31"/>
    </row>
    <row r="209" spans="3:5" ht="18.75">
      <c r="C209" s="31"/>
      <c r="D209" s="31"/>
      <c r="E209" s="31"/>
    </row>
    <row r="210" spans="3:5" ht="18.75">
      <c r="C210" s="31"/>
      <c r="D210" s="31"/>
      <c r="E210" s="31"/>
    </row>
    <row r="211" spans="3:5" ht="18.75">
      <c r="C211" s="31"/>
      <c r="D211" s="31"/>
      <c r="E211" s="31"/>
    </row>
    <row r="212" spans="3:5" ht="18.75">
      <c r="C212" s="31"/>
      <c r="D212" s="31"/>
      <c r="E212" s="31"/>
    </row>
    <row r="213" spans="3:5" ht="18.75">
      <c r="C213" s="31"/>
      <c r="D213" s="31"/>
      <c r="E213" s="31"/>
    </row>
    <row r="214" spans="3:5" ht="18.75">
      <c r="C214" s="31"/>
      <c r="D214" s="31"/>
      <c r="E214" s="31"/>
    </row>
    <row r="215" spans="3:5" ht="18.75">
      <c r="C215" s="31"/>
      <c r="D215" s="31"/>
      <c r="E215" s="31"/>
    </row>
    <row r="216" spans="3:5" ht="18.75">
      <c r="C216" s="31"/>
      <c r="D216" s="31"/>
      <c r="E216" s="31"/>
    </row>
    <row r="217" spans="3:5" ht="18.75">
      <c r="C217" s="31"/>
      <c r="D217" s="31"/>
      <c r="E217" s="31"/>
    </row>
    <row r="218" spans="3:5" ht="18.75">
      <c r="C218" s="31"/>
      <c r="D218" s="31"/>
      <c r="E218" s="31"/>
    </row>
    <row r="219" spans="3:5" ht="18.75">
      <c r="C219" s="31"/>
      <c r="D219" s="31"/>
      <c r="E219" s="31"/>
    </row>
    <row r="220" spans="3:5" ht="18.75">
      <c r="C220" s="31"/>
      <c r="D220" s="31"/>
      <c r="E220" s="31"/>
    </row>
    <row r="221" spans="3:5" ht="18.75">
      <c r="C221" s="31"/>
      <c r="D221" s="31"/>
      <c r="E221" s="31"/>
    </row>
    <row r="222" spans="3:5" ht="18.75">
      <c r="C222" s="31"/>
      <c r="D222" s="31"/>
      <c r="E222" s="31"/>
    </row>
    <row r="223" spans="3:5" ht="18.75">
      <c r="C223" s="31"/>
      <c r="D223" s="31"/>
      <c r="E223" s="31"/>
    </row>
    <row r="224" spans="3:5" ht="18.75">
      <c r="C224" s="31"/>
      <c r="D224" s="31"/>
      <c r="E224" s="31"/>
    </row>
    <row r="225" spans="3:5" ht="18.75">
      <c r="C225" s="31"/>
      <c r="D225" s="31"/>
      <c r="E225" s="31"/>
    </row>
    <row r="226" spans="3:5" ht="18.75">
      <c r="C226" s="31"/>
      <c r="D226" s="31"/>
      <c r="E226" s="31"/>
    </row>
    <row r="227" spans="3:5" ht="18.75">
      <c r="C227" s="31"/>
      <c r="D227" s="31"/>
      <c r="E227" s="31"/>
    </row>
    <row r="228" spans="3:5" ht="18.75">
      <c r="C228" s="31"/>
      <c r="D228" s="31"/>
      <c r="E228" s="31"/>
    </row>
    <row r="229" spans="3:5" ht="18.75">
      <c r="C229" s="31"/>
      <c r="D229" s="31"/>
      <c r="E229" s="31"/>
    </row>
    <row r="230" spans="3:5" ht="18.75">
      <c r="C230" s="31"/>
      <c r="D230" s="31"/>
      <c r="E230" s="31"/>
    </row>
    <row r="231" spans="3:5" ht="18.75">
      <c r="C231" s="31"/>
      <c r="D231" s="31"/>
      <c r="E231" s="31"/>
    </row>
    <row r="232" spans="3:5" ht="18.75">
      <c r="C232" s="31"/>
      <c r="D232" s="31"/>
      <c r="E232" s="31"/>
    </row>
    <row r="233" spans="3:5" ht="18.75">
      <c r="C233" s="31"/>
      <c r="D233" s="31"/>
      <c r="E233" s="31"/>
    </row>
    <row r="234" spans="3:5" ht="18.75">
      <c r="C234" s="31"/>
      <c r="D234" s="31"/>
      <c r="E234" s="31"/>
    </row>
    <row r="235" spans="3:5" ht="18.75">
      <c r="C235" s="31"/>
      <c r="D235" s="31"/>
      <c r="E235" s="31"/>
    </row>
    <row r="236" spans="3:5" ht="18.75">
      <c r="C236" s="31"/>
      <c r="D236" s="31"/>
      <c r="E236" s="31"/>
    </row>
    <row r="237" spans="3:5" ht="18.75">
      <c r="C237" s="31"/>
      <c r="D237" s="31"/>
      <c r="E237" s="31"/>
    </row>
    <row r="238" spans="3:5" ht="18.75">
      <c r="C238" s="31"/>
      <c r="D238" s="31"/>
      <c r="E238" s="31"/>
    </row>
    <row r="239" spans="3:5" ht="18.75">
      <c r="C239" s="31"/>
      <c r="D239" s="31"/>
      <c r="E239" s="31"/>
    </row>
    <row r="240" spans="3:5" ht="18.75">
      <c r="C240" s="31"/>
      <c r="D240" s="31"/>
      <c r="E240" s="31"/>
    </row>
    <row r="241" spans="3:5" ht="18.75">
      <c r="C241" s="31"/>
      <c r="D241" s="31"/>
      <c r="E241" s="31"/>
    </row>
    <row r="242" spans="3:5" ht="18.75">
      <c r="C242" s="31"/>
      <c r="D242" s="31"/>
      <c r="E242" s="31"/>
    </row>
    <row r="243" spans="3:5" ht="18.75">
      <c r="C243" s="31"/>
      <c r="D243" s="31"/>
      <c r="E243" s="31"/>
    </row>
    <row r="244" spans="3:5" ht="18.75">
      <c r="C244" s="31"/>
      <c r="D244" s="31"/>
      <c r="E244" s="31"/>
    </row>
    <row r="245" spans="3:5" ht="18.75">
      <c r="C245" s="31"/>
      <c r="D245" s="31"/>
      <c r="E245" s="31"/>
    </row>
    <row r="246" spans="3:5" ht="18.75">
      <c r="C246" s="31"/>
      <c r="D246" s="31"/>
      <c r="E246" s="31"/>
    </row>
    <row r="247" spans="3:5" ht="18.75">
      <c r="C247" s="31"/>
      <c r="D247" s="31"/>
      <c r="E247" s="31"/>
    </row>
    <row r="248" spans="3:5" ht="18.75">
      <c r="C248" s="31"/>
      <c r="D248" s="31"/>
      <c r="E248" s="31"/>
    </row>
    <row r="249" spans="3:5" ht="18.75">
      <c r="C249" s="31"/>
      <c r="D249" s="31"/>
      <c r="E249" s="31"/>
    </row>
    <row r="250" spans="3:5" ht="18.75">
      <c r="C250" s="31"/>
      <c r="D250" s="31"/>
      <c r="E250" s="31"/>
    </row>
    <row r="251" spans="3:5" ht="18.75">
      <c r="C251" s="31"/>
      <c r="D251" s="31"/>
      <c r="E251" s="31"/>
    </row>
    <row r="252" spans="3:5" ht="18.75">
      <c r="C252" s="31"/>
      <c r="D252" s="31"/>
      <c r="E252" s="31"/>
    </row>
    <row r="253" spans="3:5" ht="18.75">
      <c r="C253" s="31"/>
      <c r="D253" s="31"/>
      <c r="E253" s="31"/>
    </row>
    <row r="254" spans="3:5" ht="18.75">
      <c r="C254" s="31"/>
      <c r="D254" s="31"/>
      <c r="E254" s="31"/>
    </row>
    <row r="255" spans="3:5" ht="18.75">
      <c r="C255" s="31"/>
      <c r="D255" s="31"/>
      <c r="E255" s="31"/>
    </row>
    <row r="256" spans="3:5" ht="18.75">
      <c r="C256" s="31"/>
      <c r="D256" s="31"/>
      <c r="E256" s="31"/>
    </row>
    <row r="257" spans="3:5" ht="18.75">
      <c r="C257" s="31"/>
      <c r="D257" s="31"/>
      <c r="E257" s="31"/>
    </row>
    <row r="258" spans="3:5" ht="18.75">
      <c r="C258" s="31"/>
      <c r="D258" s="31"/>
      <c r="E258" s="31"/>
    </row>
    <row r="259" spans="3:5" ht="18.75">
      <c r="C259" s="31"/>
      <c r="D259" s="31"/>
      <c r="E259" s="31"/>
    </row>
    <row r="260" spans="3:5" ht="18.75">
      <c r="C260" s="31"/>
      <c r="D260" s="31"/>
      <c r="E260" s="31"/>
    </row>
    <row r="261" spans="3:5" ht="18.75">
      <c r="C261" s="31"/>
      <c r="D261" s="31"/>
      <c r="E261" s="31"/>
    </row>
    <row r="262" spans="3:5" ht="18.75">
      <c r="C262" s="31"/>
      <c r="D262" s="31"/>
      <c r="E262" s="31"/>
    </row>
    <row r="263" spans="3:5" ht="18.75">
      <c r="C263" s="31"/>
      <c r="D263" s="31"/>
      <c r="E263" s="31"/>
    </row>
    <row r="264" spans="3:5" ht="18.75">
      <c r="C264" s="31"/>
      <c r="D264" s="31"/>
      <c r="E264" s="31"/>
    </row>
    <row r="265" spans="3:5" ht="18.75">
      <c r="C265" s="31"/>
      <c r="D265" s="31"/>
      <c r="E265" s="31"/>
    </row>
    <row r="266" spans="3:5" ht="18.75">
      <c r="C266" s="31"/>
      <c r="D266" s="31"/>
      <c r="E266" s="31"/>
    </row>
    <row r="267" spans="3:5" ht="18.75">
      <c r="C267" s="31"/>
      <c r="D267" s="31"/>
      <c r="E267" s="31"/>
    </row>
    <row r="268" spans="3:5" ht="18.75">
      <c r="C268" s="31"/>
      <c r="D268" s="31"/>
      <c r="E268" s="31"/>
    </row>
    <row r="269" spans="3:5" ht="18.75">
      <c r="C269" s="31"/>
      <c r="D269" s="31"/>
      <c r="E269" s="31"/>
    </row>
    <row r="270" spans="3:5" ht="18.75">
      <c r="C270" s="31"/>
      <c r="D270" s="31"/>
      <c r="E270" s="31"/>
    </row>
    <row r="271" spans="3:5" ht="18.75">
      <c r="C271" s="31"/>
      <c r="D271" s="31"/>
      <c r="E271" s="31"/>
    </row>
    <row r="272" spans="3:5" ht="18.75">
      <c r="C272" s="31"/>
      <c r="D272" s="31"/>
      <c r="E272" s="31"/>
    </row>
    <row r="273" spans="3:5" ht="18.75">
      <c r="C273" s="31"/>
      <c r="D273" s="31"/>
      <c r="E273" s="31"/>
    </row>
    <row r="274" spans="3:5" ht="18.75">
      <c r="C274" s="31"/>
      <c r="D274" s="31"/>
      <c r="E274" s="31"/>
    </row>
    <row r="275" spans="3:5" ht="18.75">
      <c r="C275" s="31"/>
      <c r="D275" s="31"/>
      <c r="E275" s="31"/>
    </row>
    <row r="276" spans="3:5" ht="18.75">
      <c r="C276" s="31"/>
      <c r="D276" s="31"/>
      <c r="E276" s="31"/>
    </row>
    <row r="277" spans="3:5" ht="18.75">
      <c r="C277" s="31"/>
      <c r="D277" s="31"/>
      <c r="E277" s="31"/>
    </row>
    <row r="278" spans="3:5" ht="18.75">
      <c r="C278" s="31"/>
      <c r="D278" s="31"/>
      <c r="E278" s="31"/>
    </row>
    <row r="279" spans="3:5" ht="18.75">
      <c r="C279" s="31"/>
      <c r="D279" s="31"/>
      <c r="E279" s="31"/>
    </row>
    <row r="280" spans="3:5" ht="18.75">
      <c r="C280" s="31"/>
      <c r="D280" s="31"/>
      <c r="E280" s="31"/>
    </row>
    <row r="281" spans="3:5" ht="18.75">
      <c r="C281" s="31"/>
      <c r="D281" s="31"/>
      <c r="E281" s="31"/>
    </row>
  </sheetData>
  <sheetProtection/>
  <mergeCells count="6">
    <mergeCell ref="A2:G2"/>
    <mergeCell ref="A3:G3"/>
    <mergeCell ref="A7:G7"/>
    <mergeCell ref="A6:G6"/>
    <mergeCell ref="A5:G5"/>
    <mergeCell ref="A4:G4"/>
  </mergeCells>
  <printOptions horizontalCentered="1"/>
  <pageMargins left="0.5" right="0.5" top="0.75" bottom="0.5" header="0" footer="0"/>
  <pageSetup fitToHeight="1" fitToWidth="1" horizontalDpi="600" verticalDpi="600" orientation="portrait" paperSize="9" scale="64" r:id="rId1"/>
  <rowBreaks count="1" manualBreakCount="1">
    <brk id="1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8"/>
  <sheetViews>
    <sheetView tabSelected="1" view="pageBreakPreview" zoomScale="115" zoomScaleSheetLayoutView="115" workbookViewId="0" topLeftCell="A45">
      <selection activeCell="E53" sqref="E53"/>
    </sheetView>
  </sheetViews>
  <sheetFormatPr defaultColWidth="9.140625" defaultRowHeight="15"/>
  <cols>
    <col min="1" max="1" width="7.28125" style="11" customWidth="1"/>
    <col min="2" max="2" width="60.00390625" style="11" customWidth="1"/>
    <col min="3" max="3" width="14.140625" style="11" customWidth="1"/>
    <col min="4" max="4" width="17.28125" style="11" customWidth="1"/>
    <col min="5" max="5" width="16.7109375" style="11" customWidth="1"/>
    <col min="6" max="6" width="15.8515625" style="11" customWidth="1"/>
    <col min="7" max="7" width="13.8515625" style="11" customWidth="1"/>
    <col min="8" max="16384" width="9.140625" style="11" customWidth="1"/>
  </cols>
  <sheetData>
    <row r="1" spans="1:7" s="8" customFormat="1" ht="24.75" customHeight="1">
      <c r="A1" s="79" t="str">
        <f>Summary!A1</f>
        <v>Plan 2016-17</v>
      </c>
      <c r="B1" s="79"/>
      <c r="C1" s="7"/>
      <c r="D1" s="7"/>
      <c r="E1" s="80"/>
      <c r="F1" s="80"/>
      <c r="G1" s="80"/>
    </row>
    <row r="2" spans="1:7" s="10" customFormat="1" ht="31.5" customHeight="1">
      <c r="A2" s="75" t="str">
        <f>Summary!A2</f>
        <v>Year 2016-17 : Statement 1 (A) Plan</v>
      </c>
      <c r="B2" s="75"/>
      <c r="C2" s="75"/>
      <c r="D2" s="75"/>
      <c r="E2" s="75"/>
      <c r="F2" s="75"/>
      <c r="G2" s="75"/>
    </row>
    <row r="3" spans="1:7" s="10" customFormat="1" ht="31.5" customHeight="1">
      <c r="A3" s="75" t="s">
        <v>27</v>
      </c>
      <c r="B3" s="75"/>
      <c r="C3" s="75"/>
      <c r="D3" s="75"/>
      <c r="E3" s="75"/>
      <c r="F3" s="75"/>
      <c r="G3" s="75"/>
    </row>
    <row r="4" spans="1:7" s="10" customFormat="1" ht="31.5" customHeight="1">
      <c r="A4" s="75" t="s">
        <v>8</v>
      </c>
      <c r="B4" s="75"/>
      <c r="C4" s="75"/>
      <c r="D4" s="75"/>
      <c r="E4" s="75"/>
      <c r="F4" s="75"/>
      <c r="G4" s="75"/>
    </row>
    <row r="5" spans="1:7" s="10" customFormat="1" ht="31.5" customHeight="1">
      <c r="A5" s="76" t="str">
        <f>Summary!A5</f>
        <v> Expenditure up October 2016</v>
      </c>
      <c r="B5" s="75"/>
      <c r="C5" s="75"/>
      <c r="D5" s="75"/>
      <c r="E5" s="75"/>
      <c r="F5" s="75"/>
      <c r="G5" s="75"/>
    </row>
    <row r="6" spans="1:7" s="10" customFormat="1" ht="31.5" customHeight="1">
      <c r="A6" s="75" t="s">
        <v>18</v>
      </c>
      <c r="B6" s="75"/>
      <c r="C6" s="75"/>
      <c r="D6" s="75"/>
      <c r="E6" s="75"/>
      <c r="F6" s="75"/>
      <c r="G6" s="75"/>
    </row>
    <row r="7" spans="1:7" ht="18.75">
      <c r="A7" s="78" t="s">
        <v>49</v>
      </c>
      <c r="B7" s="78"/>
      <c r="C7" s="78"/>
      <c r="D7" s="78"/>
      <c r="E7" s="78"/>
      <c r="F7" s="78"/>
      <c r="G7" s="78"/>
    </row>
    <row r="8" spans="1:7" s="8" customFormat="1" ht="91.5" customHeight="1">
      <c r="A8" s="21" t="s">
        <v>11</v>
      </c>
      <c r="B8" s="21" t="s">
        <v>9</v>
      </c>
      <c r="C8" s="21" t="str">
        <f>Summary!C8</f>
        <v>Provision 2016-17</v>
      </c>
      <c r="D8" s="21" t="str">
        <f>Summary!D8</f>
        <v>Grant Allocation April-16 to Oct-16</v>
      </c>
      <c r="E8" s="21" t="str">
        <f>Summary!E8</f>
        <v>Expenditure October 2016</v>
      </c>
      <c r="F8" s="39" t="s">
        <v>29</v>
      </c>
      <c r="G8" s="21" t="s">
        <v>10</v>
      </c>
    </row>
    <row r="9" spans="1:7" s="13" customFormat="1" ht="15.75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40">
        <v>6</v>
      </c>
      <c r="G9" s="12">
        <v>7</v>
      </c>
    </row>
    <row r="10" spans="1:7" ht="24" customHeight="1">
      <c r="A10" s="14"/>
      <c r="B10" s="59" t="s">
        <v>51</v>
      </c>
      <c r="C10" s="15"/>
      <c r="D10" s="15"/>
      <c r="E10" s="15"/>
      <c r="F10" s="41"/>
      <c r="G10" s="15"/>
    </row>
    <row r="11" spans="1:7" ht="45" customHeight="1">
      <c r="A11" s="64">
        <v>1</v>
      </c>
      <c r="B11" s="59" t="s">
        <v>52</v>
      </c>
      <c r="C11" s="15">
        <v>242.4</v>
      </c>
      <c r="D11" s="15">
        <v>203.2</v>
      </c>
      <c r="E11" s="15">
        <v>93.56</v>
      </c>
      <c r="F11" s="41">
        <f>E11*100/C11</f>
        <v>38.5973597359736</v>
      </c>
      <c r="G11" s="15">
        <f>E11*100/D11</f>
        <v>46.04330708661418</v>
      </c>
    </row>
    <row r="12" spans="1:7" ht="45" customHeight="1">
      <c r="A12" s="64">
        <v>2</v>
      </c>
      <c r="B12" s="59" t="s">
        <v>53</v>
      </c>
      <c r="C12" s="15">
        <v>5</v>
      </c>
      <c r="D12" s="15">
        <v>5</v>
      </c>
      <c r="E12" s="15">
        <v>0</v>
      </c>
      <c r="F12" s="41">
        <f>E12*100/C12</f>
        <v>0</v>
      </c>
      <c r="G12" s="15">
        <f>E12*100/D12</f>
        <v>0</v>
      </c>
    </row>
    <row r="13" spans="1:7" ht="45" customHeight="1">
      <c r="A13" s="64">
        <v>3</v>
      </c>
      <c r="B13" s="59" t="s">
        <v>54</v>
      </c>
      <c r="C13" s="15">
        <v>12</v>
      </c>
      <c r="D13" s="15">
        <v>12</v>
      </c>
      <c r="E13" s="15">
        <v>1.7</v>
      </c>
      <c r="F13" s="41">
        <f>E13*100/C13</f>
        <v>14.166666666666666</v>
      </c>
      <c r="G13" s="15">
        <f>E13*100/D13</f>
        <v>14.166666666666666</v>
      </c>
    </row>
    <row r="14" spans="1:7" ht="21.75" customHeight="1">
      <c r="A14" s="64"/>
      <c r="B14" s="60" t="s">
        <v>55</v>
      </c>
      <c r="C14" s="28">
        <f>SUM(C11:C13)</f>
        <v>259.4</v>
      </c>
      <c r="D14" s="28">
        <f>SUM(D11:D13)</f>
        <v>220.2</v>
      </c>
      <c r="E14" s="28">
        <f>SUM(E11:E13)</f>
        <v>95.26</v>
      </c>
      <c r="F14" s="42">
        <f>E14*100/C14</f>
        <v>36.72320740169623</v>
      </c>
      <c r="G14" s="28">
        <f>E14*100/D14</f>
        <v>43.26067211625795</v>
      </c>
    </row>
    <row r="15" spans="1:7" ht="23.25" customHeight="1">
      <c r="A15" s="64"/>
      <c r="B15" s="59" t="s">
        <v>56</v>
      </c>
      <c r="C15" s="15"/>
      <c r="D15" s="15"/>
      <c r="E15" s="15"/>
      <c r="F15" s="41"/>
      <c r="G15" s="15"/>
    </row>
    <row r="16" spans="1:7" ht="45" customHeight="1">
      <c r="A16" s="64">
        <v>4</v>
      </c>
      <c r="B16" s="59" t="s">
        <v>57</v>
      </c>
      <c r="C16" s="15">
        <v>330</v>
      </c>
      <c r="D16" s="15">
        <v>330</v>
      </c>
      <c r="E16" s="15">
        <v>107.69</v>
      </c>
      <c r="F16" s="41">
        <f aca="true" t="shared" si="0" ref="F16:F27">E16*100/C16</f>
        <v>32.63333333333333</v>
      </c>
      <c r="G16" s="15">
        <f aca="true" t="shared" si="1" ref="G16:G26">E16*100/D16</f>
        <v>32.63333333333333</v>
      </c>
    </row>
    <row r="17" spans="1:7" ht="43.5">
      <c r="A17" s="64">
        <v>5</v>
      </c>
      <c r="B17" s="59" t="s">
        <v>58</v>
      </c>
      <c r="C17" s="15">
        <v>540</v>
      </c>
      <c r="D17" s="15">
        <v>404</v>
      </c>
      <c r="E17" s="15">
        <v>92.01</v>
      </c>
      <c r="F17" s="41">
        <f t="shared" si="0"/>
        <v>17.038888888888888</v>
      </c>
      <c r="G17" s="15">
        <f t="shared" si="1"/>
        <v>22.774752475247524</v>
      </c>
    </row>
    <row r="18" spans="1:7" ht="45" customHeight="1">
      <c r="A18" s="64">
        <v>6</v>
      </c>
      <c r="B18" s="59" t="s">
        <v>130</v>
      </c>
      <c r="C18" s="15">
        <v>2852.5</v>
      </c>
      <c r="D18" s="15">
        <v>2283.82</v>
      </c>
      <c r="E18" s="15">
        <v>970.65</v>
      </c>
      <c r="F18" s="41">
        <f t="shared" si="0"/>
        <v>34.02804557405784</v>
      </c>
      <c r="G18" s="15">
        <f t="shared" si="1"/>
        <v>42.50116033662898</v>
      </c>
    </row>
    <row r="19" spans="1:7" ht="45" customHeight="1">
      <c r="A19" s="64">
        <v>7</v>
      </c>
      <c r="B19" s="59" t="s">
        <v>59</v>
      </c>
      <c r="C19" s="15">
        <v>56</v>
      </c>
      <c r="D19" s="15">
        <v>55</v>
      </c>
      <c r="E19" s="15">
        <v>21.01</v>
      </c>
      <c r="F19" s="41">
        <f t="shared" si="0"/>
        <v>37.517857142857146</v>
      </c>
      <c r="G19" s="15">
        <f t="shared" si="1"/>
        <v>38.2</v>
      </c>
    </row>
    <row r="20" spans="1:7" ht="45" customHeight="1">
      <c r="A20" s="64">
        <v>8</v>
      </c>
      <c r="B20" s="59" t="s">
        <v>60</v>
      </c>
      <c r="C20" s="15">
        <v>305.35</v>
      </c>
      <c r="D20" s="15">
        <v>0</v>
      </c>
      <c r="E20" s="15">
        <v>0</v>
      </c>
      <c r="F20" s="41">
        <f t="shared" si="0"/>
        <v>0</v>
      </c>
      <c r="G20" s="15">
        <v>0</v>
      </c>
    </row>
    <row r="21" spans="1:7" ht="45" customHeight="1">
      <c r="A21" s="64">
        <v>9</v>
      </c>
      <c r="B21" s="59" t="s">
        <v>61</v>
      </c>
      <c r="C21" s="15">
        <v>89</v>
      </c>
      <c r="D21" s="15">
        <v>44.5</v>
      </c>
      <c r="E21" s="15">
        <v>40.7</v>
      </c>
      <c r="F21" s="41">
        <f t="shared" si="0"/>
        <v>45.730337078651694</v>
      </c>
      <c r="G21" s="15">
        <f t="shared" si="1"/>
        <v>91.46067415730339</v>
      </c>
    </row>
    <row r="22" spans="1:7" ht="45" customHeight="1">
      <c r="A22" s="64">
        <v>10</v>
      </c>
      <c r="B22" s="59" t="s">
        <v>62</v>
      </c>
      <c r="C22" s="15">
        <v>11</v>
      </c>
      <c r="D22" s="15">
        <v>10</v>
      </c>
      <c r="E22" s="15">
        <v>0</v>
      </c>
      <c r="F22" s="41">
        <f t="shared" si="0"/>
        <v>0</v>
      </c>
      <c r="G22" s="15">
        <f t="shared" si="1"/>
        <v>0</v>
      </c>
    </row>
    <row r="23" spans="1:7" ht="45" customHeight="1">
      <c r="A23" s="64">
        <v>11</v>
      </c>
      <c r="B23" s="59" t="s">
        <v>63</v>
      </c>
      <c r="C23" s="15">
        <v>0.1</v>
      </c>
      <c r="D23" s="15">
        <v>0</v>
      </c>
      <c r="E23" s="15">
        <v>0</v>
      </c>
      <c r="F23" s="41">
        <f t="shared" si="0"/>
        <v>0</v>
      </c>
      <c r="G23" s="15">
        <v>0</v>
      </c>
    </row>
    <row r="24" spans="1:7" ht="45" customHeight="1">
      <c r="A24" s="64">
        <v>12</v>
      </c>
      <c r="B24" s="59" t="s">
        <v>64</v>
      </c>
      <c r="C24" s="15">
        <v>2200</v>
      </c>
      <c r="D24" s="15">
        <v>1650</v>
      </c>
      <c r="E24" s="15">
        <v>1047.64</v>
      </c>
      <c r="F24" s="41">
        <f t="shared" si="0"/>
        <v>47.620000000000005</v>
      </c>
      <c r="G24" s="15">
        <f t="shared" si="1"/>
        <v>63.49333333333334</v>
      </c>
    </row>
    <row r="25" spans="1:7" ht="42.75" customHeight="1">
      <c r="A25" s="64">
        <v>13</v>
      </c>
      <c r="B25" s="59" t="s">
        <v>65</v>
      </c>
      <c r="C25" s="15">
        <v>40</v>
      </c>
      <c r="D25" s="15">
        <v>15</v>
      </c>
      <c r="E25" s="15">
        <v>0</v>
      </c>
      <c r="F25" s="41">
        <f t="shared" si="0"/>
        <v>0</v>
      </c>
      <c r="G25" s="15">
        <f t="shared" si="1"/>
        <v>0</v>
      </c>
    </row>
    <row r="26" spans="1:7" ht="62.25" customHeight="1">
      <c r="A26" s="64">
        <v>14</v>
      </c>
      <c r="B26" s="59" t="s">
        <v>66</v>
      </c>
      <c r="C26" s="15">
        <v>5</v>
      </c>
      <c r="D26" s="15">
        <v>5</v>
      </c>
      <c r="E26" s="15">
        <v>1.4</v>
      </c>
      <c r="F26" s="41">
        <f t="shared" si="0"/>
        <v>28</v>
      </c>
      <c r="G26" s="15">
        <f t="shared" si="1"/>
        <v>28</v>
      </c>
    </row>
    <row r="27" spans="1:7" ht="65.25">
      <c r="A27" s="64">
        <v>15</v>
      </c>
      <c r="B27" s="59" t="s">
        <v>67</v>
      </c>
      <c r="C27" s="15">
        <v>3</v>
      </c>
      <c r="D27" s="15">
        <v>0</v>
      </c>
      <c r="E27" s="15">
        <v>0</v>
      </c>
      <c r="F27" s="41">
        <f t="shared" si="0"/>
        <v>0</v>
      </c>
      <c r="G27" s="15">
        <v>0</v>
      </c>
    </row>
    <row r="28" spans="1:7" ht="21.75" customHeight="1">
      <c r="A28" s="64"/>
      <c r="B28" s="60" t="s">
        <v>68</v>
      </c>
      <c r="C28" s="28">
        <f>SUM(C16:C27)</f>
        <v>6431.950000000001</v>
      </c>
      <c r="D28" s="28">
        <f>SUM(D16:D27)</f>
        <v>4797.32</v>
      </c>
      <c r="E28" s="28">
        <f>SUM(E16:E27)</f>
        <v>2281.1</v>
      </c>
      <c r="F28" s="42">
        <f>E28*100/C28</f>
        <v>35.46513887701241</v>
      </c>
      <c r="G28" s="28">
        <f>E28*100/D28</f>
        <v>47.54946511802423</v>
      </c>
    </row>
    <row r="29" spans="1:7" ht="23.25" customHeight="1">
      <c r="A29" s="64"/>
      <c r="B29" s="59" t="s">
        <v>69</v>
      </c>
      <c r="C29" s="15"/>
      <c r="D29" s="15"/>
      <c r="E29" s="15"/>
      <c r="F29" s="41"/>
      <c r="G29" s="15"/>
    </row>
    <row r="30" spans="1:7" ht="43.5" customHeight="1">
      <c r="A30" s="64">
        <v>16</v>
      </c>
      <c r="B30" s="59" t="s">
        <v>70</v>
      </c>
      <c r="C30" s="15">
        <v>11</v>
      </c>
      <c r="D30" s="15">
        <v>11</v>
      </c>
      <c r="E30" s="15">
        <v>4.87</v>
      </c>
      <c r="F30" s="41">
        <f>E30*100/C30</f>
        <v>44.27272727272727</v>
      </c>
      <c r="G30" s="15">
        <f>E30*100/D30</f>
        <v>44.27272727272727</v>
      </c>
    </row>
    <row r="31" spans="1:7" ht="37.5" customHeight="1">
      <c r="A31" s="64">
        <v>17</v>
      </c>
      <c r="B31" s="59" t="s">
        <v>71</v>
      </c>
      <c r="C31" s="15">
        <v>2312.96</v>
      </c>
      <c r="D31" s="15">
        <v>1156.49</v>
      </c>
      <c r="E31" s="15">
        <v>725.58</v>
      </c>
      <c r="F31" s="41">
        <f>E31*100/C31</f>
        <v>31.370192307692307</v>
      </c>
      <c r="G31" s="15">
        <f>E31*100/D31</f>
        <v>62.73984210844884</v>
      </c>
    </row>
    <row r="32" spans="1:7" ht="45" customHeight="1">
      <c r="A32" s="64">
        <v>18</v>
      </c>
      <c r="B32" s="59" t="s">
        <v>72</v>
      </c>
      <c r="C32" s="15">
        <v>65</v>
      </c>
      <c r="D32" s="15">
        <v>432.16</v>
      </c>
      <c r="E32" s="15">
        <v>243.07</v>
      </c>
      <c r="F32" s="41">
        <f>E32*100/C32</f>
        <v>373.95384615384614</v>
      </c>
      <c r="G32" s="15">
        <f>E32*100/D32</f>
        <v>56.24537208441318</v>
      </c>
    </row>
    <row r="33" spans="1:7" ht="42.75" customHeight="1">
      <c r="A33" s="64">
        <v>19</v>
      </c>
      <c r="B33" s="59" t="s">
        <v>73</v>
      </c>
      <c r="C33" s="15">
        <v>243.93</v>
      </c>
      <c r="D33" s="15">
        <v>120</v>
      </c>
      <c r="E33" s="15">
        <v>56.5</v>
      </c>
      <c r="F33" s="41">
        <f>E33*100/C33</f>
        <v>23.162382650760463</v>
      </c>
      <c r="G33" s="15">
        <f>E33*100/D33</f>
        <v>47.083333333333336</v>
      </c>
    </row>
    <row r="34" spans="1:7" ht="21.75" customHeight="1">
      <c r="A34" s="64"/>
      <c r="B34" s="60" t="s">
        <v>74</v>
      </c>
      <c r="C34" s="28">
        <f>SUM(C30:C33)</f>
        <v>2632.89</v>
      </c>
      <c r="D34" s="28">
        <f>SUM(D30:D33)</f>
        <v>1719.65</v>
      </c>
      <c r="E34" s="28">
        <f>SUM(E30:E33)</f>
        <v>1030.02</v>
      </c>
      <c r="F34" s="42">
        <f>E34*100/C34</f>
        <v>39.12126978339391</v>
      </c>
      <c r="G34" s="28">
        <f>E34*100/D34</f>
        <v>59.897072078620646</v>
      </c>
    </row>
    <row r="35" spans="1:7" ht="23.25" customHeight="1">
      <c r="A35" s="64"/>
      <c r="B35" s="59" t="s">
        <v>75</v>
      </c>
      <c r="C35" s="15"/>
      <c r="D35" s="15"/>
      <c r="E35" s="15"/>
      <c r="F35" s="41"/>
      <c r="G35" s="15"/>
    </row>
    <row r="36" spans="1:7" ht="84" customHeight="1">
      <c r="A36" s="64">
        <v>20</v>
      </c>
      <c r="B36" s="59" t="s">
        <v>76</v>
      </c>
      <c r="C36" s="15">
        <v>52</v>
      </c>
      <c r="D36" s="15">
        <v>52</v>
      </c>
      <c r="E36" s="15">
        <v>13.92</v>
      </c>
      <c r="F36" s="41">
        <f>E36*100/C36</f>
        <v>26.76923076923077</v>
      </c>
      <c r="G36" s="15">
        <f>E36*100/D36</f>
        <v>26.76923076923077</v>
      </c>
    </row>
    <row r="37" spans="1:7" ht="44.25" customHeight="1">
      <c r="A37" s="64">
        <v>21</v>
      </c>
      <c r="B37" s="59" t="s">
        <v>77</v>
      </c>
      <c r="C37" s="15">
        <v>10</v>
      </c>
      <c r="D37" s="15">
        <v>10</v>
      </c>
      <c r="E37" s="15">
        <v>10</v>
      </c>
      <c r="F37" s="41">
        <f>E37*100/C37</f>
        <v>100</v>
      </c>
      <c r="G37" s="15">
        <f>E37*100/D37</f>
        <v>100</v>
      </c>
    </row>
    <row r="38" spans="1:7" ht="21.75" customHeight="1">
      <c r="A38" s="64"/>
      <c r="B38" s="60" t="s">
        <v>78</v>
      </c>
      <c r="C38" s="28">
        <f>SUM(C36:C37)</f>
        <v>62</v>
      </c>
      <c r="D38" s="28">
        <f>SUM(D36:D37)</f>
        <v>62</v>
      </c>
      <c r="E38" s="28">
        <f>SUM(E36:E37)</f>
        <v>23.92</v>
      </c>
      <c r="F38" s="42">
        <f>E38*100/C38</f>
        <v>38.58064516129032</v>
      </c>
      <c r="G38" s="28">
        <f>E38*100/D38</f>
        <v>38.58064516129032</v>
      </c>
    </row>
    <row r="39" spans="1:7" ht="23.25" customHeight="1">
      <c r="A39" s="64"/>
      <c r="B39" s="59" t="s">
        <v>79</v>
      </c>
      <c r="C39" s="15"/>
      <c r="D39" s="15"/>
      <c r="E39" s="15"/>
      <c r="F39" s="41"/>
      <c r="G39" s="15"/>
    </row>
    <row r="40" spans="1:7" ht="43.5">
      <c r="A40" s="64">
        <v>22</v>
      </c>
      <c r="B40" s="59" t="s">
        <v>80</v>
      </c>
      <c r="C40" s="15">
        <v>0</v>
      </c>
      <c r="D40" s="15">
        <v>0</v>
      </c>
      <c r="E40" s="15">
        <v>0</v>
      </c>
      <c r="F40" s="41">
        <v>0</v>
      </c>
      <c r="G40" s="15">
        <v>0</v>
      </c>
    </row>
    <row r="41" spans="1:7" ht="87">
      <c r="A41" s="64">
        <v>23</v>
      </c>
      <c r="B41" s="59" t="s">
        <v>81</v>
      </c>
      <c r="C41" s="15">
        <v>0</v>
      </c>
      <c r="D41" s="15">
        <v>0</v>
      </c>
      <c r="E41" s="15">
        <v>0</v>
      </c>
      <c r="F41" s="41">
        <v>0</v>
      </c>
      <c r="G41" s="15">
        <v>0</v>
      </c>
    </row>
    <row r="42" spans="1:7" ht="21.75" customHeight="1">
      <c r="A42" s="64"/>
      <c r="B42" s="60" t="s">
        <v>82</v>
      </c>
      <c r="C42" s="28">
        <f>SUM(C40:C41)</f>
        <v>0</v>
      </c>
      <c r="D42" s="28">
        <f>SUM(D40:D41)</f>
        <v>0</v>
      </c>
      <c r="E42" s="28">
        <f>SUM(E40:E41)</f>
        <v>0</v>
      </c>
      <c r="F42" s="42">
        <v>0</v>
      </c>
      <c r="G42" s="28">
        <v>0</v>
      </c>
    </row>
    <row r="43" spans="1:7" ht="23.25" customHeight="1">
      <c r="A43" s="64"/>
      <c r="B43" s="57" t="s">
        <v>83</v>
      </c>
      <c r="C43" s="15"/>
      <c r="D43" s="15"/>
      <c r="E43" s="15"/>
      <c r="F43" s="41"/>
      <c r="G43" s="15"/>
    </row>
    <row r="44" spans="1:7" ht="45" customHeight="1">
      <c r="A44" s="64">
        <v>24</v>
      </c>
      <c r="B44" s="58" t="s">
        <v>84</v>
      </c>
      <c r="C44" s="15">
        <v>21692.76</v>
      </c>
      <c r="D44" s="15">
        <v>16269.59</v>
      </c>
      <c r="E44" s="15">
        <v>8503.27</v>
      </c>
      <c r="F44" s="41">
        <f>E44*100/C44</f>
        <v>39.198654297562875</v>
      </c>
      <c r="G44" s="15">
        <f>E44*100/D44</f>
        <v>52.26480814820779</v>
      </c>
    </row>
    <row r="45" spans="1:7" ht="45" customHeight="1">
      <c r="A45" s="64">
        <v>25</v>
      </c>
      <c r="B45" s="58" t="s">
        <v>85</v>
      </c>
      <c r="C45" s="15">
        <v>1000</v>
      </c>
      <c r="D45" s="15">
        <v>500</v>
      </c>
      <c r="E45" s="15">
        <v>301.14</v>
      </c>
      <c r="F45" s="41">
        <f>E45*100/C45</f>
        <v>30.114</v>
      </c>
      <c r="G45" s="15">
        <f>E45*100/D45</f>
        <v>60.228</v>
      </c>
    </row>
    <row r="46" spans="1:7" ht="21.75" customHeight="1">
      <c r="A46" s="64"/>
      <c r="B46" s="60" t="s">
        <v>86</v>
      </c>
      <c r="C46" s="28">
        <f>SUM(C44:C45)</f>
        <v>22692.76</v>
      </c>
      <c r="D46" s="28">
        <f>SUM(D44:D45)</f>
        <v>16769.59</v>
      </c>
      <c r="E46" s="28">
        <f>SUM(E44:E45)</f>
        <v>8804.41</v>
      </c>
      <c r="F46" s="42">
        <f>E46*100/C46</f>
        <v>38.79832157921734</v>
      </c>
      <c r="G46" s="28">
        <v>0</v>
      </c>
    </row>
    <row r="47" spans="1:7" ht="23.25" customHeight="1">
      <c r="A47" s="64"/>
      <c r="B47" s="57" t="s">
        <v>87</v>
      </c>
      <c r="C47" s="15"/>
      <c r="D47" s="15"/>
      <c r="E47" s="15"/>
      <c r="F47" s="41"/>
      <c r="G47" s="15"/>
    </row>
    <row r="48" spans="1:7" ht="45" customHeight="1">
      <c r="A48" s="64">
        <v>26</v>
      </c>
      <c r="B48" s="58" t="s">
        <v>88</v>
      </c>
      <c r="C48" s="15">
        <v>376.2</v>
      </c>
      <c r="D48" s="15">
        <v>110</v>
      </c>
      <c r="E48" s="15">
        <v>47.9</v>
      </c>
      <c r="F48" s="41">
        <f>E48*100/C48</f>
        <v>12.732589048378522</v>
      </c>
      <c r="G48" s="15">
        <f>E48*100/D48</f>
        <v>43.54545454545455</v>
      </c>
    </row>
    <row r="49" spans="1:7" ht="41.25" customHeight="1">
      <c r="A49" s="64">
        <v>27</v>
      </c>
      <c r="B49" s="58" t="s">
        <v>89</v>
      </c>
      <c r="C49" s="15">
        <v>20</v>
      </c>
      <c r="D49" s="15">
        <v>0</v>
      </c>
      <c r="E49" s="15">
        <v>0</v>
      </c>
      <c r="F49" s="53">
        <f>E49*100/C49</f>
        <v>0</v>
      </c>
      <c r="G49" s="15">
        <v>0</v>
      </c>
    </row>
    <row r="50" spans="1:7" ht="43.5" customHeight="1">
      <c r="A50" s="64">
        <v>28</v>
      </c>
      <c r="B50" s="58" t="s">
        <v>90</v>
      </c>
      <c r="C50" s="15">
        <v>20</v>
      </c>
      <c r="D50" s="15">
        <v>0</v>
      </c>
      <c r="E50" s="15">
        <v>0</v>
      </c>
      <c r="F50" s="53">
        <f>E50*100/C50</f>
        <v>0</v>
      </c>
      <c r="G50" s="15">
        <v>0</v>
      </c>
    </row>
    <row r="51" spans="1:7" ht="21.75" customHeight="1">
      <c r="A51" s="64"/>
      <c r="B51" s="60" t="s">
        <v>91</v>
      </c>
      <c r="C51" s="28">
        <f>SUM(C48:C50)</f>
        <v>416.2</v>
      </c>
      <c r="D51" s="28">
        <f>SUM(D48:D50)</f>
        <v>110</v>
      </c>
      <c r="E51" s="28">
        <f>SUM(E48:E50)</f>
        <v>47.9</v>
      </c>
      <c r="F51" s="42">
        <f>E51*100/C51</f>
        <v>11.508889956751561</v>
      </c>
      <c r="G51" s="28">
        <f>E51*100/D51</f>
        <v>43.54545454545455</v>
      </c>
    </row>
    <row r="52" spans="1:7" ht="21.75" customHeight="1" thickBot="1">
      <c r="A52" s="64"/>
      <c r="B52" s="61"/>
      <c r="C52" s="50"/>
      <c r="D52" s="50"/>
      <c r="E52" s="50"/>
      <c r="F52" s="50"/>
      <c r="G52" s="50"/>
    </row>
    <row r="53" spans="1:7" s="1" customFormat="1" ht="27" customHeight="1" thickBot="1" thickTop="1">
      <c r="A53" s="64"/>
      <c r="B53" s="60" t="s">
        <v>92</v>
      </c>
      <c r="C53" s="49">
        <f>C14+C28+C34+C38+C42+C46+C51</f>
        <v>32495.2</v>
      </c>
      <c r="D53" s="49">
        <f>D14+D28+D34+D38+D42+D46+D51</f>
        <v>23678.760000000002</v>
      </c>
      <c r="E53" s="49">
        <f>E14+E28+E34+E38+E42+E46+E51</f>
        <v>12282.609999999999</v>
      </c>
      <c r="F53" s="49">
        <f>E53*100/C53</f>
        <v>37.79822866146384</v>
      </c>
      <c r="G53" s="49">
        <f>E53*100/D53</f>
        <v>51.871846329790905</v>
      </c>
    </row>
    <row r="54" spans="1:7" ht="21.75" customHeight="1" thickTop="1">
      <c r="A54" s="64"/>
      <c r="B54" s="62"/>
      <c r="C54" s="15"/>
      <c r="D54" s="15"/>
      <c r="E54" s="15"/>
      <c r="F54" s="30"/>
      <c r="G54" s="30"/>
    </row>
    <row r="55" spans="1:7" ht="23.25" customHeight="1">
      <c r="A55" s="64"/>
      <c r="B55" s="57" t="s">
        <v>93</v>
      </c>
      <c r="C55" s="15"/>
      <c r="D55" s="15"/>
      <c r="E55" s="15"/>
      <c r="F55" s="41"/>
      <c r="G55" s="15"/>
    </row>
    <row r="56" spans="1:7" ht="45" customHeight="1">
      <c r="A56" s="64">
        <v>29</v>
      </c>
      <c r="B56" s="58" t="s">
        <v>94</v>
      </c>
      <c r="C56" s="15">
        <v>56</v>
      </c>
      <c r="D56" s="15">
        <v>0</v>
      </c>
      <c r="E56" s="15">
        <v>0</v>
      </c>
      <c r="F56" s="41">
        <v>0</v>
      </c>
      <c r="G56" s="15">
        <v>0</v>
      </c>
    </row>
    <row r="57" spans="1:7" ht="36" customHeight="1">
      <c r="A57" s="64">
        <v>30</v>
      </c>
      <c r="B57" s="58" t="s">
        <v>95</v>
      </c>
      <c r="C57" s="15">
        <v>40</v>
      </c>
      <c r="D57" s="15">
        <v>0</v>
      </c>
      <c r="E57" s="15">
        <v>0</v>
      </c>
      <c r="F57" s="41">
        <v>0</v>
      </c>
      <c r="G57" s="15">
        <v>0</v>
      </c>
    </row>
    <row r="58" spans="1:7" ht="21.75" customHeight="1">
      <c r="A58" s="64"/>
      <c r="B58" s="60" t="s">
        <v>96</v>
      </c>
      <c r="C58" s="28">
        <f>SUM(C56:C57)</f>
        <v>96</v>
      </c>
      <c r="D58" s="28">
        <f>SUM(D56:D57)</f>
        <v>0</v>
      </c>
      <c r="E58" s="28">
        <f>SUM(E56:E57)</f>
        <v>0</v>
      </c>
      <c r="F58" s="42">
        <v>0</v>
      </c>
      <c r="G58" s="28">
        <v>0</v>
      </c>
    </row>
    <row r="59" spans="1:7" ht="23.25" customHeight="1">
      <c r="A59" s="64"/>
      <c r="B59" s="57" t="s">
        <v>97</v>
      </c>
      <c r="C59" s="15"/>
      <c r="D59" s="15"/>
      <c r="E59" s="15"/>
      <c r="F59" s="41"/>
      <c r="G59" s="15"/>
    </row>
    <row r="60" spans="1:7" ht="28.5" customHeight="1">
      <c r="A60" s="64">
        <v>31</v>
      </c>
      <c r="B60" s="58" t="s">
        <v>98</v>
      </c>
      <c r="C60" s="15">
        <v>1406.01</v>
      </c>
      <c r="D60" s="15">
        <v>37.66</v>
      </c>
      <c r="E60" s="15">
        <v>37.66</v>
      </c>
      <c r="F60" s="41">
        <f>E60*100/C60</f>
        <v>2.6785015753799755</v>
      </c>
      <c r="G60" s="15">
        <f>E60*100/D60</f>
        <v>100</v>
      </c>
    </row>
    <row r="61" spans="1:7" ht="21.75" customHeight="1">
      <c r="A61" s="64"/>
      <c r="B61" s="60" t="s">
        <v>99</v>
      </c>
      <c r="C61" s="28">
        <f>SUM(C60)</f>
        <v>1406.01</v>
      </c>
      <c r="D61" s="28">
        <f>SUM(D60)</f>
        <v>37.66</v>
      </c>
      <c r="E61" s="28">
        <f>SUM(E60)</f>
        <v>37.66</v>
      </c>
      <c r="F61" s="42">
        <v>0</v>
      </c>
      <c r="G61" s="28">
        <v>0</v>
      </c>
    </row>
    <row r="62" spans="1:7" ht="21.75" customHeight="1" thickBot="1">
      <c r="A62" s="64"/>
      <c r="B62" s="61"/>
      <c r="C62" s="50"/>
      <c r="D62" s="15"/>
      <c r="E62" s="50"/>
      <c r="F62" s="50"/>
      <c r="G62" s="50"/>
    </row>
    <row r="63" spans="1:7" s="1" customFormat="1" ht="27" customHeight="1" thickBot="1" thickTop="1">
      <c r="A63" s="64"/>
      <c r="B63" s="60" t="s">
        <v>100</v>
      </c>
      <c r="C63" s="49">
        <f>C61+C58+C53</f>
        <v>33997.21</v>
      </c>
      <c r="D63" s="49">
        <f>D61+D58+D53</f>
        <v>23716.420000000002</v>
      </c>
      <c r="E63" s="49">
        <f>E61+E58+E53</f>
        <v>12320.269999999999</v>
      </c>
      <c r="F63" s="49">
        <f>E63*100/C63</f>
        <v>36.23906197008519</v>
      </c>
      <c r="G63" s="49">
        <f>E63*100/D63</f>
        <v>51.948270438793024</v>
      </c>
    </row>
    <row r="64" spans="1:7" ht="24" thickBot="1" thickTop="1">
      <c r="A64" s="64"/>
      <c r="B64" s="63"/>
      <c r="C64" s="49"/>
      <c r="D64" s="49"/>
      <c r="E64" s="51"/>
      <c r="F64" s="51"/>
      <c r="G64" s="51"/>
    </row>
    <row r="65" spans="1:5" ht="22.5" thickTop="1">
      <c r="A65" s="64"/>
      <c r="B65" s="11" t="s">
        <v>39</v>
      </c>
      <c r="C65" s="51">
        <f>C45+C44+C24</f>
        <v>24892.76</v>
      </c>
      <c r="D65" s="51">
        <f>D45+D44+D24</f>
        <v>18419.59</v>
      </c>
      <c r="E65" s="51">
        <f>E45+E44+E24</f>
        <v>9852.05</v>
      </c>
    </row>
    <row r="66" spans="1:5" ht="21.75">
      <c r="A66" s="64"/>
      <c r="B66" s="11" t="s">
        <v>40</v>
      </c>
      <c r="C66" s="51">
        <f>C31</f>
        <v>2312.96</v>
      </c>
      <c r="D66" s="51">
        <f>D31</f>
        <v>1156.49</v>
      </c>
      <c r="E66" s="51">
        <f>E31</f>
        <v>725.58</v>
      </c>
    </row>
    <row r="67" spans="1:5" ht="21.75">
      <c r="A67" s="64"/>
      <c r="C67" s="51"/>
      <c r="D67" s="51"/>
      <c r="E67" s="51"/>
    </row>
    <row r="68" spans="1:5" ht="21.75">
      <c r="A68" s="64"/>
      <c r="C68" s="51"/>
      <c r="D68" s="51"/>
      <c r="E68" s="51">
        <f>E63-124-833</f>
        <v>11363.269999999999</v>
      </c>
    </row>
    <row r="69" spans="1:5" ht="21.75">
      <c r="A69" s="64"/>
      <c r="C69" s="31"/>
      <c r="D69" s="31"/>
      <c r="E69" s="31"/>
    </row>
    <row r="70" spans="1:5" ht="21.75">
      <c r="A70" s="64"/>
      <c r="C70" s="31"/>
      <c r="D70" s="31"/>
      <c r="E70" s="31"/>
    </row>
    <row r="71" spans="1:5" ht="21.75">
      <c r="A71" s="64"/>
      <c r="C71" s="31"/>
      <c r="D71" s="31"/>
      <c r="E71" s="31"/>
    </row>
    <row r="72" spans="1:5" ht="21.75">
      <c r="A72" s="64"/>
      <c r="C72" s="31"/>
      <c r="D72" s="31"/>
      <c r="E72" s="31"/>
    </row>
    <row r="73" spans="1:5" ht="21.75">
      <c r="A73" s="64"/>
      <c r="C73" s="31"/>
      <c r="D73" s="31"/>
      <c r="E73" s="31"/>
    </row>
    <row r="74" spans="1:5" ht="21.75">
      <c r="A74" s="64"/>
      <c r="C74" s="31"/>
      <c r="D74" s="31"/>
      <c r="E74" s="31"/>
    </row>
    <row r="75" spans="1:5" ht="21.75">
      <c r="A75" s="64"/>
      <c r="C75" s="31"/>
      <c r="D75" s="31"/>
      <c r="E75" s="31"/>
    </row>
    <row r="76" spans="1:5" ht="21.75">
      <c r="A76" s="64"/>
      <c r="C76" s="31"/>
      <c r="D76" s="31"/>
      <c r="E76" s="31"/>
    </row>
    <row r="77" spans="1:5" ht="21.75">
      <c r="A77" s="64"/>
      <c r="C77" s="31"/>
      <c r="D77" s="31"/>
      <c r="E77" s="31"/>
    </row>
    <row r="78" spans="1:5" ht="21.75">
      <c r="A78" s="64"/>
      <c r="C78" s="31"/>
      <c r="D78" s="31"/>
      <c r="E78" s="31"/>
    </row>
    <row r="79" spans="1:5" ht="21.75">
      <c r="A79" s="64"/>
      <c r="C79" s="31"/>
      <c r="D79" s="31"/>
      <c r="E79" s="31"/>
    </row>
    <row r="80" spans="1:5" ht="21.75">
      <c r="A80" s="64"/>
      <c r="C80" s="31"/>
      <c r="D80" s="31"/>
      <c r="E80" s="31"/>
    </row>
    <row r="81" spans="1:5" ht="21.75">
      <c r="A81" s="64"/>
      <c r="C81" s="31"/>
      <c r="D81" s="31"/>
      <c r="E81" s="31"/>
    </row>
    <row r="82" spans="1:5" ht="21.75">
      <c r="A82" s="64"/>
      <c r="C82" s="31"/>
      <c r="D82" s="31"/>
      <c r="E82" s="31"/>
    </row>
    <row r="83" spans="1:5" ht="21.75">
      <c r="A83" s="64"/>
      <c r="C83" s="31"/>
      <c r="D83" s="31"/>
      <c r="E83" s="31"/>
    </row>
    <row r="84" spans="1:5" ht="21.75">
      <c r="A84" s="64"/>
      <c r="C84" s="31"/>
      <c r="D84" s="31"/>
      <c r="E84" s="31"/>
    </row>
    <row r="85" spans="1:5" ht="21.75">
      <c r="A85" s="64"/>
      <c r="C85" s="31"/>
      <c r="D85" s="31"/>
      <c r="E85" s="31"/>
    </row>
    <row r="86" spans="1:5" ht="21.75">
      <c r="A86" s="64"/>
      <c r="C86" s="31"/>
      <c r="D86" s="31"/>
      <c r="E86" s="31"/>
    </row>
    <row r="87" spans="1:5" ht="21.75">
      <c r="A87" s="64"/>
      <c r="C87" s="31"/>
      <c r="D87" s="31"/>
      <c r="E87" s="31"/>
    </row>
    <row r="88" spans="1:5" ht="21.75">
      <c r="A88" s="64"/>
      <c r="C88" s="31"/>
      <c r="D88" s="31"/>
      <c r="E88" s="31"/>
    </row>
    <row r="89" spans="1:5" ht="21.75">
      <c r="A89" s="64"/>
      <c r="C89" s="31"/>
      <c r="D89" s="31"/>
      <c r="E89" s="31"/>
    </row>
    <row r="90" spans="1:5" ht="21.75">
      <c r="A90" s="64"/>
      <c r="C90" s="31"/>
      <c r="D90" s="31"/>
      <c r="E90" s="31"/>
    </row>
    <row r="91" spans="1:5" ht="21.75">
      <c r="A91" s="64"/>
      <c r="C91" s="31"/>
      <c r="D91" s="31"/>
      <c r="E91" s="31"/>
    </row>
    <row r="92" spans="1:5" ht="21.75">
      <c r="A92" s="64"/>
      <c r="C92" s="31"/>
      <c r="D92" s="31"/>
      <c r="E92" s="31"/>
    </row>
    <row r="93" spans="1:5" ht="21.75">
      <c r="A93" s="64"/>
      <c r="C93" s="31"/>
      <c r="D93" s="31"/>
      <c r="E93" s="31"/>
    </row>
    <row r="94" spans="1:5" ht="21.75">
      <c r="A94" s="64"/>
      <c r="C94" s="31"/>
      <c r="D94" s="31"/>
      <c r="E94" s="31"/>
    </row>
    <row r="95" spans="1:5" ht="21.75">
      <c r="A95" s="64"/>
      <c r="C95" s="31"/>
      <c r="D95" s="31"/>
      <c r="E95" s="31"/>
    </row>
    <row r="96" spans="1:5" ht="21.75">
      <c r="A96" s="64"/>
      <c r="C96" s="31"/>
      <c r="D96" s="31"/>
      <c r="E96" s="31"/>
    </row>
    <row r="97" spans="1:5" ht="21.75">
      <c r="A97" s="64"/>
      <c r="C97" s="31"/>
      <c r="D97" s="31"/>
      <c r="E97" s="31"/>
    </row>
    <row r="98" spans="1:5" ht="21.75">
      <c r="A98" s="64"/>
      <c r="C98" s="31"/>
      <c r="D98" s="31"/>
      <c r="E98" s="31"/>
    </row>
    <row r="99" spans="1:5" ht="21.75">
      <c r="A99" s="64"/>
      <c r="C99" s="31"/>
      <c r="D99" s="31"/>
      <c r="E99" s="31"/>
    </row>
    <row r="100" spans="1:5" ht="21.75">
      <c r="A100" s="64"/>
      <c r="C100" s="31"/>
      <c r="D100" s="31"/>
      <c r="E100" s="31"/>
    </row>
    <row r="101" spans="1:5" ht="21.75">
      <c r="A101" s="64"/>
      <c r="C101" s="31"/>
      <c r="D101" s="31"/>
      <c r="E101" s="31"/>
    </row>
    <row r="102" spans="1:5" ht="21.75">
      <c r="A102" s="64"/>
      <c r="C102" s="31"/>
      <c r="D102" s="31"/>
      <c r="E102" s="31"/>
    </row>
    <row r="103" spans="1:5" ht="21.75">
      <c r="A103" s="64"/>
      <c r="C103" s="31"/>
      <c r="D103" s="31"/>
      <c r="E103" s="31"/>
    </row>
    <row r="104" spans="1:5" ht="21.75">
      <c r="A104" s="64"/>
      <c r="C104" s="31"/>
      <c r="D104" s="31"/>
      <c r="E104" s="31"/>
    </row>
    <row r="105" spans="1:5" ht="21.75">
      <c r="A105" s="64"/>
      <c r="C105" s="31"/>
      <c r="D105" s="31"/>
      <c r="E105" s="31"/>
    </row>
    <row r="106" spans="1:5" ht="21.75">
      <c r="A106" s="64"/>
      <c r="C106" s="31"/>
      <c r="D106" s="31"/>
      <c r="E106" s="31"/>
    </row>
    <row r="107" spans="1:5" ht="21.75">
      <c r="A107" s="64"/>
      <c r="C107" s="31"/>
      <c r="D107" s="31"/>
      <c r="E107" s="31"/>
    </row>
    <row r="108" spans="3:5" ht="18.75">
      <c r="C108" s="31"/>
      <c r="D108" s="31"/>
      <c r="E108" s="31"/>
    </row>
    <row r="109" spans="3:5" ht="18.75">
      <c r="C109" s="31"/>
      <c r="D109" s="31"/>
      <c r="E109" s="31"/>
    </row>
    <row r="110" spans="3:5" ht="18.75">
      <c r="C110" s="31"/>
      <c r="D110" s="31"/>
      <c r="E110" s="31"/>
    </row>
    <row r="111" spans="3:5" ht="18.75">
      <c r="C111" s="31"/>
      <c r="D111" s="31"/>
      <c r="E111" s="31"/>
    </row>
    <row r="112" spans="3:5" ht="18.75">
      <c r="C112" s="31"/>
      <c r="D112" s="31"/>
      <c r="E112" s="31"/>
    </row>
    <row r="113" spans="3:5" ht="18.75">
      <c r="C113" s="31"/>
      <c r="D113" s="31"/>
      <c r="E113" s="31"/>
    </row>
    <row r="114" spans="3:5" ht="18.75">
      <c r="C114" s="31"/>
      <c r="D114" s="31"/>
      <c r="E114" s="31"/>
    </row>
    <row r="115" spans="3:5" ht="18.75">
      <c r="C115" s="31"/>
      <c r="D115" s="31"/>
      <c r="E115" s="31"/>
    </row>
    <row r="116" spans="3:5" ht="18.75">
      <c r="C116" s="31"/>
      <c r="D116" s="31"/>
      <c r="E116" s="31"/>
    </row>
    <row r="117" spans="3:5" ht="18.75">
      <c r="C117" s="31"/>
      <c r="D117" s="31"/>
      <c r="E117" s="31"/>
    </row>
    <row r="118" spans="3:5" ht="18.75">
      <c r="C118" s="31"/>
      <c r="D118" s="31"/>
      <c r="E118" s="31"/>
    </row>
    <row r="119" spans="3:5" ht="18.75">
      <c r="C119" s="31"/>
      <c r="D119" s="31"/>
      <c r="E119" s="31"/>
    </row>
    <row r="120" spans="3:5" ht="18.75">
      <c r="C120" s="31"/>
      <c r="D120" s="31"/>
      <c r="E120" s="31"/>
    </row>
    <row r="121" spans="3:5" ht="18.75">
      <c r="C121" s="31"/>
      <c r="D121" s="31"/>
      <c r="E121" s="31"/>
    </row>
    <row r="122" spans="3:5" ht="18.75">
      <c r="C122" s="31"/>
      <c r="D122" s="31"/>
      <c r="E122" s="31"/>
    </row>
    <row r="123" spans="3:5" ht="18.75">
      <c r="C123" s="31"/>
      <c r="D123" s="31"/>
      <c r="E123" s="31"/>
    </row>
    <row r="124" spans="3:5" ht="18.75">
      <c r="C124" s="31"/>
      <c r="D124" s="31"/>
      <c r="E124" s="31"/>
    </row>
    <row r="125" spans="3:5" ht="18.75">
      <c r="C125" s="31"/>
      <c r="D125" s="31"/>
      <c r="E125" s="31"/>
    </row>
    <row r="126" spans="3:5" ht="18.75">
      <c r="C126" s="31"/>
      <c r="D126" s="31"/>
      <c r="E126" s="31"/>
    </row>
    <row r="127" spans="3:5" ht="18.75">
      <c r="C127" s="31"/>
      <c r="D127" s="31"/>
      <c r="E127" s="31"/>
    </row>
    <row r="128" spans="3:5" ht="18.75">
      <c r="C128" s="31"/>
      <c r="D128" s="31"/>
      <c r="E128" s="31"/>
    </row>
    <row r="129" spans="3:5" ht="18.75">
      <c r="C129" s="31"/>
      <c r="D129" s="31"/>
      <c r="E129" s="31"/>
    </row>
    <row r="130" spans="3:5" ht="18.75">
      <c r="C130" s="31"/>
      <c r="D130" s="31"/>
      <c r="E130" s="31"/>
    </row>
    <row r="131" spans="3:5" ht="18.75">
      <c r="C131" s="31"/>
      <c r="D131" s="31"/>
      <c r="E131" s="31"/>
    </row>
    <row r="132" spans="3:5" ht="18.75">
      <c r="C132" s="31"/>
      <c r="D132" s="31"/>
      <c r="E132" s="31"/>
    </row>
    <row r="133" spans="3:5" ht="18.75">
      <c r="C133" s="31"/>
      <c r="D133" s="31"/>
      <c r="E133" s="31"/>
    </row>
    <row r="134" spans="3:5" ht="18.75">
      <c r="C134" s="31"/>
      <c r="D134" s="31"/>
      <c r="E134" s="31"/>
    </row>
    <row r="135" spans="3:5" ht="18.75">
      <c r="C135" s="31"/>
      <c r="D135" s="31"/>
      <c r="E135" s="31"/>
    </row>
    <row r="136" spans="3:5" ht="18.75">
      <c r="C136" s="31"/>
      <c r="D136" s="31"/>
      <c r="E136" s="31"/>
    </row>
    <row r="137" spans="3:5" ht="18.75">
      <c r="C137" s="31"/>
      <c r="D137" s="31"/>
      <c r="E137" s="31"/>
    </row>
    <row r="138" spans="3:5" ht="18.75">
      <c r="C138" s="31"/>
      <c r="D138" s="31"/>
      <c r="E138" s="31"/>
    </row>
    <row r="139" spans="3:5" ht="18.75">
      <c r="C139" s="31"/>
      <c r="D139" s="31"/>
      <c r="E139" s="31"/>
    </row>
    <row r="140" spans="3:5" ht="18.75">
      <c r="C140" s="31"/>
      <c r="D140" s="31"/>
      <c r="E140" s="31"/>
    </row>
    <row r="141" spans="3:5" ht="18.75">
      <c r="C141" s="31"/>
      <c r="D141" s="31"/>
      <c r="E141" s="31"/>
    </row>
    <row r="142" spans="3:5" ht="18.75">
      <c r="C142" s="31"/>
      <c r="D142" s="31"/>
      <c r="E142" s="31"/>
    </row>
    <row r="143" spans="3:5" ht="18.75">
      <c r="C143" s="31"/>
      <c r="D143" s="31"/>
      <c r="E143" s="31"/>
    </row>
    <row r="144" spans="3:5" ht="18.75">
      <c r="C144" s="31"/>
      <c r="D144" s="31"/>
      <c r="E144" s="31"/>
    </row>
    <row r="145" spans="3:5" ht="18.75">
      <c r="C145" s="31"/>
      <c r="D145" s="31"/>
      <c r="E145" s="31"/>
    </row>
    <row r="146" spans="3:5" ht="18.75">
      <c r="C146" s="31"/>
      <c r="D146" s="31"/>
      <c r="E146" s="31"/>
    </row>
    <row r="147" spans="3:5" ht="18.75">
      <c r="C147" s="31"/>
      <c r="D147" s="31"/>
      <c r="E147" s="31"/>
    </row>
    <row r="148" spans="3:5" ht="18.75">
      <c r="C148" s="31"/>
      <c r="D148" s="31"/>
      <c r="E148" s="31"/>
    </row>
    <row r="149" spans="3:5" ht="18.75">
      <c r="C149" s="31"/>
      <c r="D149" s="31"/>
      <c r="E149" s="31"/>
    </row>
    <row r="150" spans="3:5" ht="18.75">
      <c r="C150" s="31"/>
      <c r="D150" s="31"/>
      <c r="E150" s="31"/>
    </row>
    <row r="151" spans="3:5" ht="18.75">
      <c r="C151" s="31"/>
      <c r="D151" s="31"/>
      <c r="E151" s="31"/>
    </row>
    <row r="152" spans="3:5" ht="18.75">
      <c r="C152" s="31"/>
      <c r="D152" s="31"/>
      <c r="E152" s="31"/>
    </row>
    <row r="153" spans="3:5" ht="18.75">
      <c r="C153" s="31"/>
      <c r="D153" s="31"/>
      <c r="E153" s="31"/>
    </row>
    <row r="154" spans="3:5" ht="18.75">
      <c r="C154" s="31"/>
      <c r="D154" s="31"/>
      <c r="E154" s="31"/>
    </row>
    <row r="155" spans="3:5" ht="18.75">
      <c r="C155" s="31"/>
      <c r="D155" s="31"/>
      <c r="E155" s="31"/>
    </row>
    <row r="156" spans="3:5" ht="18.75">
      <c r="C156" s="31"/>
      <c r="D156" s="31"/>
      <c r="E156" s="31"/>
    </row>
    <row r="157" spans="3:5" ht="18.75">
      <c r="C157" s="31"/>
      <c r="D157" s="31"/>
      <c r="E157" s="31"/>
    </row>
    <row r="158" spans="3:5" ht="18.75">
      <c r="C158" s="31"/>
      <c r="D158" s="31"/>
      <c r="E158" s="31"/>
    </row>
    <row r="159" spans="3:5" ht="18.75">
      <c r="C159" s="31"/>
      <c r="D159" s="31"/>
      <c r="E159" s="31"/>
    </row>
    <row r="160" spans="3:5" ht="18.75">
      <c r="C160" s="31"/>
      <c r="D160" s="31"/>
      <c r="E160" s="31"/>
    </row>
    <row r="161" spans="3:5" ht="18.75">
      <c r="C161" s="31"/>
      <c r="D161" s="31"/>
      <c r="E161" s="31"/>
    </row>
    <row r="162" spans="3:5" ht="18.75">
      <c r="C162" s="31"/>
      <c r="D162" s="31"/>
      <c r="E162" s="31"/>
    </row>
    <row r="163" spans="3:5" ht="18.75">
      <c r="C163" s="31"/>
      <c r="D163" s="31"/>
      <c r="E163" s="31"/>
    </row>
    <row r="164" spans="3:5" ht="18.75">
      <c r="C164" s="31"/>
      <c r="D164" s="31"/>
      <c r="E164" s="31"/>
    </row>
    <row r="165" spans="3:5" ht="18.75">
      <c r="C165" s="31"/>
      <c r="D165" s="31"/>
      <c r="E165" s="31"/>
    </row>
    <row r="166" spans="3:5" ht="18.75">
      <c r="C166" s="31"/>
      <c r="D166" s="31"/>
      <c r="E166" s="31"/>
    </row>
    <row r="167" spans="3:5" ht="18.75">
      <c r="C167" s="31"/>
      <c r="D167" s="31"/>
      <c r="E167" s="31"/>
    </row>
    <row r="168" spans="3:5" ht="18.75">
      <c r="C168" s="31"/>
      <c r="D168" s="31"/>
      <c r="E168" s="31"/>
    </row>
    <row r="169" spans="3:5" ht="18.75">
      <c r="C169" s="31"/>
      <c r="D169" s="31"/>
      <c r="E169" s="31"/>
    </row>
    <row r="170" spans="3:5" ht="18.75">
      <c r="C170" s="31"/>
      <c r="D170" s="31"/>
      <c r="E170" s="31"/>
    </row>
    <row r="171" spans="3:5" ht="18.75">
      <c r="C171" s="31"/>
      <c r="D171" s="31"/>
      <c r="E171" s="31"/>
    </row>
    <row r="172" spans="3:5" ht="18.75">
      <c r="C172" s="31"/>
      <c r="D172" s="31"/>
      <c r="E172" s="31"/>
    </row>
    <row r="173" spans="3:5" ht="18.75">
      <c r="C173" s="31"/>
      <c r="D173" s="31"/>
      <c r="E173" s="31"/>
    </row>
    <row r="174" spans="3:5" ht="18.75">
      <c r="C174" s="31"/>
      <c r="D174" s="31"/>
      <c r="E174" s="31"/>
    </row>
    <row r="175" spans="3:5" ht="18.75">
      <c r="C175" s="31"/>
      <c r="D175" s="31"/>
      <c r="E175" s="31"/>
    </row>
    <row r="176" spans="3:5" ht="18.75">
      <c r="C176" s="31"/>
      <c r="D176" s="31"/>
      <c r="E176" s="31"/>
    </row>
    <row r="177" spans="3:5" ht="18.75">
      <c r="C177" s="31"/>
      <c r="D177" s="31"/>
      <c r="E177" s="31"/>
    </row>
    <row r="178" spans="3:5" ht="18.75">
      <c r="C178" s="31"/>
      <c r="D178" s="31"/>
      <c r="E178" s="31"/>
    </row>
    <row r="179" spans="3:5" ht="18.75">
      <c r="C179" s="31"/>
      <c r="D179" s="31"/>
      <c r="E179" s="31"/>
    </row>
    <row r="180" spans="3:5" ht="18.75">
      <c r="C180" s="31"/>
      <c r="D180" s="31"/>
      <c r="E180" s="31"/>
    </row>
    <row r="181" spans="3:5" ht="18.75">
      <c r="C181" s="31"/>
      <c r="D181" s="31"/>
      <c r="E181" s="31"/>
    </row>
    <row r="182" spans="3:5" ht="18.75">
      <c r="C182" s="31"/>
      <c r="D182" s="31"/>
      <c r="E182" s="31"/>
    </row>
    <row r="183" spans="3:5" ht="18.75">
      <c r="C183" s="31"/>
      <c r="D183" s="31"/>
      <c r="E183" s="31"/>
    </row>
    <row r="184" spans="3:5" ht="18.75">
      <c r="C184" s="31"/>
      <c r="D184" s="31"/>
      <c r="E184" s="31"/>
    </row>
    <row r="185" spans="3:5" ht="18.75">
      <c r="C185" s="31"/>
      <c r="D185" s="31"/>
      <c r="E185" s="31"/>
    </row>
    <row r="186" spans="3:5" ht="18.75">
      <c r="C186" s="31"/>
      <c r="D186" s="31"/>
      <c r="E186" s="31"/>
    </row>
    <row r="187" spans="3:5" ht="18.75">
      <c r="C187" s="31"/>
      <c r="D187" s="31"/>
      <c r="E187" s="31"/>
    </row>
    <row r="188" spans="3:5" ht="18.75">
      <c r="C188" s="31"/>
      <c r="D188" s="31"/>
      <c r="E188" s="31"/>
    </row>
    <row r="189" spans="3:5" ht="18.75">
      <c r="C189" s="31"/>
      <c r="D189" s="31"/>
      <c r="E189" s="31"/>
    </row>
    <row r="190" spans="3:5" ht="18.75">
      <c r="C190" s="31"/>
      <c r="D190" s="31"/>
      <c r="E190" s="31"/>
    </row>
    <row r="191" spans="3:5" ht="18.75">
      <c r="C191" s="31"/>
      <c r="D191" s="31"/>
      <c r="E191" s="31"/>
    </row>
    <row r="192" spans="3:5" ht="18.75">
      <c r="C192" s="31"/>
      <c r="D192" s="31"/>
      <c r="E192" s="31"/>
    </row>
    <row r="193" spans="3:5" ht="18.75">
      <c r="C193" s="31"/>
      <c r="D193" s="31"/>
      <c r="E193" s="31"/>
    </row>
    <row r="194" spans="3:5" ht="18.75">
      <c r="C194" s="31"/>
      <c r="D194" s="31"/>
      <c r="E194" s="31"/>
    </row>
    <row r="195" spans="3:5" ht="18.75">
      <c r="C195" s="31"/>
      <c r="D195" s="31"/>
      <c r="E195" s="31"/>
    </row>
    <row r="196" spans="3:5" ht="18.75">
      <c r="C196" s="31"/>
      <c r="D196" s="31"/>
      <c r="E196" s="31"/>
    </row>
    <row r="197" spans="3:5" ht="18.75">
      <c r="C197" s="31"/>
      <c r="D197" s="31"/>
      <c r="E197" s="31"/>
    </row>
    <row r="198" spans="3:5" ht="18.75">
      <c r="C198" s="31"/>
      <c r="D198" s="31"/>
      <c r="E198" s="31"/>
    </row>
    <row r="199" spans="3:5" ht="18.75">
      <c r="C199" s="31"/>
      <c r="D199" s="31"/>
      <c r="E199" s="31"/>
    </row>
    <row r="200" spans="3:5" ht="18.75">
      <c r="C200" s="31"/>
      <c r="D200" s="31"/>
      <c r="E200" s="31"/>
    </row>
    <row r="201" spans="3:5" ht="18.75">
      <c r="C201" s="31"/>
      <c r="D201" s="31"/>
      <c r="E201" s="31"/>
    </row>
    <row r="202" spans="3:5" ht="18.75">
      <c r="C202" s="31"/>
      <c r="D202" s="31"/>
      <c r="E202" s="31"/>
    </row>
    <row r="203" spans="3:5" ht="18.75">
      <c r="C203" s="31"/>
      <c r="D203" s="31"/>
      <c r="E203" s="31"/>
    </row>
    <row r="204" spans="3:5" ht="18.75">
      <c r="C204" s="31"/>
      <c r="D204" s="31"/>
      <c r="E204" s="31"/>
    </row>
    <row r="205" spans="3:5" ht="18.75">
      <c r="C205" s="31"/>
      <c r="D205" s="31"/>
      <c r="E205" s="31"/>
    </row>
    <row r="206" spans="3:5" ht="18.75">
      <c r="C206" s="31"/>
      <c r="D206" s="31"/>
      <c r="E206" s="31"/>
    </row>
    <row r="207" spans="3:5" ht="18.75">
      <c r="C207" s="31"/>
      <c r="D207" s="31"/>
      <c r="E207" s="31"/>
    </row>
    <row r="208" spans="3:5" ht="18.75">
      <c r="C208" s="31"/>
      <c r="D208" s="31"/>
      <c r="E208" s="31"/>
    </row>
    <row r="209" spans="3:5" ht="18.75">
      <c r="C209" s="31"/>
      <c r="D209" s="31"/>
      <c r="E209" s="31"/>
    </row>
    <row r="210" spans="3:5" ht="18.75">
      <c r="C210" s="31"/>
      <c r="D210" s="31"/>
      <c r="E210" s="31"/>
    </row>
    <row r="211" spans="3:5" ht="18.75">
      <c r="C211" s="31"/>
      <c r="D211" s="31"/>
      <c r="E211" s="31"/>
    </row>
    <row r="212" spans="3:5" ht="18.75">
      <c r="C212" s="31"/>
      <c r="D212" s="31"/>
      <c r="E212" s="31"/>
    </row>
    <row r="213" spans="3:5" ht="18.75">
      <c r="C213" s="31"/>
      <c r="D213" s="31"/>
      <c r="E213" s="31"/>
    </row>
    <row r="214" spans="3:5" ht="18.75">
      <c r="C214" s="31"/>
      <c r="D214" s="31"/>
      <c r="E214" s="31"/>
    </row>
    <row r="215" spans="3:5" ht="18.75">
      <c r="C215" s="31"/>
      <c r="D215" s="31"/>
      <c r="E215" s="31"/>
    </row>
    <row r="216" spans="3:5" ht="18.75">
      <c r="C216" s="31"/>
      <c r="D216" s="31"/>
      <c r="E216" s="31"/>
    </row>
    <row r="217" spans="3:5" ht="18.75">
      <c r="C217" s="31"/>
      <c r="D217" s="31"/>
      <c r="E217" s="31"/>
    </row>
    <row r="218" spans="3:5" ht="18.75">
      <c r="C218" s="31"/>
      <c r="D218" s="31"/>
      <c r="E218" s="31"/>
    </row>
    <row r="219" spans="3:5" ht="18.75">
      <c r="C219" s="31"/>
      <c r="D219" s="31"/>
      <c r="E219" s="31"/>
    </row>
    <row r="220" spans="3:5" ht="18.75">
      <c r="C220" s="31"/>
      <c r="D220" s="31"/>
      <c r="E220" s="31"/>
    </row>
    <row r="221" spans="3:5" ht="18.75">
      <c r="C221" s="31"/>
      <c r="D221" s="31"/>
      <c r="E221" s="31"/>
    </row>
    <row r="222" spans="3:5" ht="18.75">
      <c r="C222" s="31"/>
      <c r="D222" s="31"/>
      <c r="E222" s="31"/>
    </row>
    <row r="223" spans="3:5" ht="18.75">
      <c r="C223" s="31"/>
      <c r="D223" s="31"/>
      <c r="E223" s="31"/>
    </row>
    <row r="224" spans="3:5" ht="18.75">
      <c r="C224" s="31"/>
      <c r="D224" s="31"/>
      <c r="E224" s="31"/>
    </row>
    <row r="225" spans="3:5" ht="18.75">
      <c r="C225" s="31"/>
      <c r="D225" s="31"/>
      <c r="E225" s="31"/>
    </row>
    <row r="226" spans="3:5" ht="18.75">
      <c r="C226" s="31"/>
      <c r="D226" s="31"/>
      <c r="E226" s="31"/>
    </row>
    <row r="227" spans="3:5" ht="18.75">
      <c r="C227" s="31"/>
      <c r="D227" s="31"/>
      <c r="E227" s="31"/>
    </row>
    <row r="228" spans="3:5" ht="18.75">
      <c r="C228" s="31"/>
      <c r="D228" s="31"/>
      <c r="E228" s="31"/>
    </row>
    <row r="229" spans="3:5" ht="18.75">
      <c r="C229" s="31"/>
      <c r="D229" s="31"/>
      <c r="E229" s="31"/>
    </row>
    <row r="230" spans="3:5" ht="18.75">
      <c r="C230" s="31"/>
      <c r="D230" s="31"/>
      <c r="E230" s="31"/>
    </row>
    <row r="231" spans="3:5" ht="18.75">
      <c r="C231" s="31"/>
      <c r="D231" s="31"/>
      <c r="E231" s="31"/>
    </row>
    <row r="232" spans="3:5" ht="18.75">
      <c r="C232" s="31"/>
      <c r="D232" s="31"/>
      <c r="E232" s="31"/>
    </row>
    <row r="233" spans="3:5" ht="18.75">
      <c r="C233" s="31"/>
      <c r="D233" s="31"/>
      <c r="E233" s="31"/>
    </row>
    <row r="234" spans="3:5" ht="18.75">
      <c r="C234" s="31"/>
      <c r="D234" s="31"/>
      <c r="E234" s="31"/>
    </row>
    <row r="235" spans="3:5" ht="18.75">
      <c r="C235" s="31"/>
      <c r="D235" s="31"/>
      <c r="E235" s="31"/>
    </row>
    <row r="236" spans="3:5" ht="18.75">
      <c r="C236" s="31"/>
      <c r="D236" s="31"/>
      <c r="E236" s="31"/>
    </row>
    <row r="237" spans="3:5" ht="18.75">
      <c r="C237" s="31"/>
      <c r="D237" s="31"/>
      <c r="E237" s="31"/>
    </row>
    <row r="238" spans="3:5" ht="18.75">
      <c r="C238" s="31"/>
      <c r="D238" s="31"/>
      <c r="E238" s="31"/>
    </row>
    <row r="239" spans="3:5" ht="18.75">
      <c r="C239" s="31"/>
      <c r="D239" s="31"/>
      <c r="E239" s="31"/>
    </row>
    <row r="240" spans="3:5" ht="18.75">
      <c r="C240" s="31"/>
      <c r="D240" s="31"/>
      <c r="E240" s="31"/>
    </row>
    <row r="241" spans="3:5" ht="18.75">
      <c r="C241" s="31"/>
      <c r="D241" s="31"/>
      <c r="E241" s="31"/>
    </row>
    <row r="242" spans="3:5" ht="18.75">
      <c r="C242" s="31"/>
      <c r="D242" s="31"/>
      <c r="E242" s="31"/>
    </row>
    <row r="243" spans="3:5" ht="18.75">
      <c r="C243" s="31"/>
      <c r="D243" s="31"/>
      <c r="E243" s="31"/>
    </row>
    <row r="244" spans="3:5" ht="18.75">
      <c r="C244" s="31"/>
      <c r="D244" s="31"/>
      <c r="E244" s="31"/>
    </row>
    <row r="245" spans="3:5" ht="18.75">
      <c r="C245" s="31"/>
      <c r="D245" s="31"/>
      <c r="E245" s="31"/>
    </row>
    <row r="246" spans="3:5" ht="18.75">
      <c r="C246" s="31"/>
      <c r="D246" s="31"/>
      <c r="E246" s="31"/>
    </row>
    <row r="247" spans="3:5" ht="18.75">
      <c r="C247" s="31"/>
      <c r="D247" s="31"/>
      <c r="E247" s="31"/>
    </row>
    <row r="248" spans="3:5" ht="18.75">
      <c r="C248" s="31"/>
      <c r="D248" s="31"/>
      <c r="E248" s="31"/>
    </row>
    <row r="249" spans="3:5" ht="18.75">
      <c r="C249" s="31"/>
      <c r="D249" s="31"/>
      <c r="E249" s="31"/>
    </row>
    <row r="250" spans="3:5" ht="18.75">
      <c r="C250" s="31"/>
      <c r="D250" s="31"/>
      <c r="E250" s="31"/>
    </row>
    <row r="251" spans="3:5" ht="18.75">
      <c r="C251" s="31"/>
      <c r="D251" s="31"/>
      <c r="E251" s="31"/>
    </row>
    <row r="252" spans="3:5" ht="18.75">
      <c r="C252" s="31"/>
      <c r="D252" s="31"/>
      <c r="E252" s="31"/>
    </row>
    <row r="253" spans="3:5" ht="18.75">
      <c r="C253" s="31"/>
      <c r="D253" s="31"/>
      <c r="E253" s="31"/>
    </row>
    <row r="254" spans="3:5" ht="18.75">
      <c r="C254" s="31"/>
      <c r="D254" s="31"/>
      <c r="E254" s="31"/>
    </row>
    <row r="255" spans="3:5" ht="18.75">
      <c r="C255" s="31"/>
      <c r="D255" s="31"/>
      <c r="E255" s="31"/>
    </row>
    <row r="256" spans="3:5" ht="18.75">
      <c r="C256" s="31"/>
      <c r="D256" s="31"/>
      <c r="E256" s="31"/>
    </row>
    <row r="257" spans="3:5" ht="18.75">
      <c r="C257" s="31"/>
      <c r="D257" s="31"/>
      <c r="E257" s="31"/>
    </row>
    <row r="258" spans="3:5" ht="18.75">
      <c r="C258" s="31"/>
      <c r="D258" s="31"/>
      <c r="E258" s="31"/>
    </row>
    <row r="259" spans="3:5" ht="18.75">
      <c r="C259" s="31"/>
      <c r="D259" s="31"/>
      <c r="E259" s="31"/>
    </row>
    <row r="260" spans="3:5" ht="18.75">
      <c r="C260" s="31"/>
      <c r="D260" s="31"/>
      <c r="E260" s="31"/>
    </row>
    <row r="261" spans="3:5" ht="18.75">
      <c r="C261" s="31"/>
      <c r="D261" s="31"/>
      <c r="E261" s="31"/>
    </row>
    <row r="262" spans="3:5" ht="18.75">
      <c r="C262" s="31"/>
      <c r="D262" s="31"/>
      <c r="E262" s="31"/>
    </row>
    <row r="263" spans="3:5" ht="18.75">
      <c r="C263" s="31"/>
      <c r="D263" s="31"/>
      <c r="E263" s="31"/>
    </row>
    <row r="264" spans="3:5" ht="18.75">
      <c r="C264" s="31"/>
      <c r="D264" s="31"/>
      <c r="E264" s="31"/>
    </row>
    <row r="265" spans="3:5" ht="18.75">
      <c r="C265" s="31"/>
      <c r="D265" s="31"/>
      <c r="E265" s="31"/>
    </row>
    <row r="266" spans="3:5" ht="18.75">
      <c r="C266" s="31"/>
      <c r="D266" s="31"/>
      <c r="E266" s="31"/>
    </row>
    <row r="267" spans="3:5" ht="18.75">
      <c r="C267" s="31"/>
      <c r="D267" s="31"/>
      <c r="E267" s="31"/>
    </row>
    <row r="268" spans="3:5" ht="18.75">
      <c r="C268" s="31"/>
      <c r="D268" s="31"/>
      <c r="E268" s="31"/>
    </row>
    <row r="269" spans="3:5" ht="18.75">
      <c r="C269" s="31"/>
      <c r="D269" s="31"/>
      <c r="E269" s="31"/>
    </row>
    <row r="270" spans="3:5" ht="18.75">
      <c r="C270" s="31"/>
      <c r="D270" s="31"/>
      <c r="E270" s="31"/>
    </row>
    <row r="271" spans="3:5" ht="18.75">
      <c r="C271" s="31"/>
      <c r="D271" s="31"/>
      <c r="E271" s="31"/>
    </row>
    <row r="272" spans="3:5" ht="18.75">
      <c r="C272" s="31"/>
      <c r="D272" s="31"/>
      <c r="E272" s="31"/>
    </row>
    <row r="273" spans="3:5" ht="18.75">
      <c r="C273" s="31"/>
      <c r="D273" s="31"/>
      <c r="E273" s="31"/>
    </row>
    <row r="274" spans="3:5" ht="18.75">
      <c r="C274" s="31"/>
      <c r="D274" s="31"/>
      <c r="E274" s="31"/>
    </row>
    <row r="275" spans="3:5" ht="18.75">
      <c r="C275" s="31"/>
      <c r="D275" s="31"/>
      <c r="E275" s="31"/>
    </row>
    <row r="276" spans="3:5" ht="18.75">
      <c r="C276" s="31"/>
      <c r="D276" s="31"/>
      <c r="E276" s="31"/>
    </row>
    <row r="277" spans="3:5" ht="18.75">
      <c r="C277" s="31"/>
      <c r="D277" s="31"/>
      <c r="E277" s="31"/>
    </row>
    <row r="278" spans="3:5" ht="18.75">
      <c r="C278" s="31"/>
      <c r="D278" s="31"/>
      <c r="E278" s="31"/>
    </row>
    <row r="279" spans="3:5" ht="18.75">
      <c r="C279" s="31"/>
      <c r="D279" s="31"/>
      <c r="E279" s="31"/>
    </row>
    <row r="280" spans="3:5" ht="18.75">
      <c r="C280" s="31"/>
      <c r="D280" s="31"/>
      <c r="E280" s="31"/>
    </row>
    <row r="281" spans="3:5" ht="18.75">
      <c r="C281" s="31"/>
      <c r="D281" s="31"/>
      <c r="E281" s="31"/>
    </row>
    <row r="282" spans="3:5" ht="18.75">
      <c r="C282" s="31"/>
      <c r="D282" s="31"/>
      <c r="E282" s="31"/>
    </row>
    <row r="283" spans="3:5" ht="18.75">
      <c r="C283" s="31"/>
      <c r="D283" s="31"/>
      <c r="E283" s="31"/>
    </row>
    <row r="284" spans="3:5" ht="18.75">
      <c r="C284" s="31"/>
      <c r="D284" s="31"/>
      <c r="E284" s="31"/>
    </row>
    <row r="285" spans="3:5" ht="18.75">
      <c r="C285" s="31"/>
      <c r="D285" s="31"/>
      <c r="E285" s="31"/>
    </row>
    <row r="286" spans="3:5" ht="18.75">
      <c r="C286" s="31"/>
      <c r="D286" s="31"/>
      <c r="E286" s="31"/>
    </row>
    <row r="287" spans="3:5" ht="18.75">
      <c r="C287" s="31"/>
      <c r="D287" s="31"/>
      <c r="E287" s="31"/>
    </row>
    <row r="288" spans="3:5" ht="18.75">
      <c r="C288" s="31"/>
      <c r="D288" s="31"/>
      <c r="E288" s="31"/>
    </row>
  </sheetData>
  <sheetProtection/>
  <mergeCells count="8">
    <mergeCell ref="A1:B1"/>
    <mergeCell ref="E1:G1"/>
    <mergeCell ref="A7:G7"/>
    <mergeCell ref="A2:G2"/>
    <mergeCell ref="A3:G3"/>
    <mergeCell ref="A6:G6"/>
    <mergeCell ref="A5:G5"/>
    <mergeCell ref="A4:G4"/>
  </mergeCells>
  <printOptions horizontalCentered="1"/>
  <pageMargins left="0.5" right="0.5" top="0.75" bottom="0.75" header="0" footer="0"/>
  <pageSetup fitToHeight="2" fitToWidth="1" horizontalDpi="600" verticalDpi="600" orientation="portrait" paperSize="9" scale="59" r:id="rId1"/>
  <rowBreaks count="1" manualBreakCount="1">
    <brk id="3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0"/>
  <sheetViews>
    <sheetView view="pageBreakPreview" zoomScaleSheetLayoutView="100" zoomScalePageLayoutView="0" workbookViewId="0" topLeftCell="A18">
      <selection activeCell="D9" sqref="D9"/>
    </sheetView>
  </sheetViews>
  <sheetFormatPr defaultColWidth="9.140625" defaultRowHeight="15"/>
  <cols>
    <col min="1" max="1" width="9.140625" style="11" customWidth="1"/>
    <col min="2" max="2" width="60.7109375" style="11" customWidth="1"/>
    <col min="3" max="3" width="15.7109375" style="11" customWidth="1"/>
    <col min="4" max="4" width="18.140625" style="11" customWidth="1"/>
    <col min="5" max="5" width="17.140625" style="11" customWidth="1"/>
    <col min="6" max="6" width="15.7109375" style="11" customWidth="1"/>
    <col min="7" max="7" width="14.57421875" style="11" customWidth="1"/>
    <col min="8" max="16384" width="9.140625" style="11" customWidth="1"/>
  </cols>
  <sheetData>
    <row r="1" spans="1:7" s="8" customFormat="1" ht="27" customHeight="1">
      <c r="A1" s="79" t="str">
        <f>Summary!A1</f>
        <v>Plan 2016-17</v>
      </c>
      <c r="B1" s="79"/>
      <c r="D1" s="7"/>
      <c r="E1" s="80"/>
      <c r="F1" s="80"/>
      <c r="G1" s="80"/>
    </row>
    <row r="2" spans="1:7" s="10" customFormat="1" ht="36.75" customHeight="1">
      <c r="A2" s="75" t="str">
        <f>Summary!A2</f>
        <v>Year 2016-17 : Statement 1 (A) Plan</v>
      </c>
      <c r="B2" s="75"/>
      <c r="C2" s="75"/>
      <c r="D2" s="75"/>
      <c r="E2" s="75"/>
      <c r="F2" s="75"/>
      <c r="G2" s="75"/>
    </row>
    <row r="3" spans="1:7" s="10" customFormat="1" ht="36.75" customHeight="1">
      <c r="A3" s="75" t="s">
        <v>27</v>
      </c>
      <c r="B3" s="75"/>
      <c r="C3" s="75"/>
      <c r="D3" s="75"/>
      <c r="E3" s="75"/>
      <c r="F3" s="75"/>
      <c r="G3" s="75"/>
    </row>
    <row r="4" spans="1:7" s="10" customFormat="1" ht="36.75" customHeight="1">
      <c r="A4" s="75" t="s">
        <v>8</v>
      </c>
      <c r="B4" s="75"/>
      <c r="C4" s="75"/>
      <c r="D4" s="75"/>
      <c r="E4" s="75"/>
      <c r="F4" s="75"/>
      <c r="G4" s="75"/>
    </row>
    <row r="5" spans="1:7" s="10" customFormat="1" ht="36.75" customHeight="1">
      <c r="A5" s="76" t="str">
        <f>Summary!A5</f>
        <v> Expenditure up October 2016</v>
      </c>
      <c r="B5" s="75"/>
      <c r="C5" s="75"/>
      <c r="D5" s="75"/>
      <c r="E5" s="75"/>
      <c r="F5" s="75"/>
      <c r="G5" s="75"/>
    </row>
    <row r="6" spans="1:7" s="10" customFormat="1" ht="36.75" customHeight="1">
      <c r="A6" s="75" t="s">
        <v>19</v>
      </c>
      <c r="B6" s="75"/>
      <c r="C6" s="75"/>
      <c r="D6" s="75"/>
      <c r="E6" s="75"/>
      <c r="F6" s="75"/>
      <c r="G6" s="75"/>
    </row>
    <row r="7" spans="1:7" ht="18.75">
      <c r="A7" s="81" t="s">
        <v>50</v>
      </c>
      <c r="B7" s="81"/>
      <c r="C7" s="81"/>
      <c r="D7" s="81"/>
      <c r="E7" s="81"/>
      <c r="F7" s="81"/>
      <c r="G7" s="81"/>
    </row>
    <row r="8" spans="1:9" s="8" customFormat="1" ht="91.5" customHeight="1">
      <c r="A8" s="21" t="s">
        <v>11</v>
      </c>
      <c r="B8" s="21" t="s">
        <v>9</v>
      </c>
      <c r="C8" s="21" t="str">
        <f>Summary!C8</f>
        <v>Provision 2016-17</v>
      </c>
      <c r="D8" s="21" t="str">
        <f>Summary!D8</f>
        <v>Grant Allocation April-16 to Oct-16</v>
      </c>
      <c r="E8" s="21" t="str">
        <f>Summary!E8</f>
        <v>Expenditure October 2016</v>
      </c>
      <c r="F8" s="21" t="s">
        <v>29</v>
      </c>
      <c r="G8" s="21" t="s">
        <v>10</v>
      </c>
      <c r="H8" s="21" t="s">
        <v>43</v>
      </c>
      <c r="I8" s="21" t="s">
        <v>44</v>
      </c>
    </row>
    <row r="9" spans="1:9" s="13" customFormat="1" ht="15.75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</row>
    <row r="10" spans="1:9" ht="23.25" customHeight="1">
      <c r="A10" s="14"/>
      <c r="B10" s="57" t="s">
        <v>56</v>
      </c>
      <c r="C10" s="16"/>
      <c r="D10" s="16"/>
      <c r="E10" s="16"/>
      <c r="F10" s="15"/>
      <c r="G10" s="16"/>
      <c r="H10" s="14"/>
      <c r="I10" s="14"/>
    </row>
    <row r="11" spans="1:9" ht="60.75" customHeight="1">
      <c r="A11" s="64">
        <v>1</v>
      </c>
      <c r="B11" s="58" t="s">
        <v>101</v>
      </c>
      <c r="C11" s="15">
        <v>60</v>
      </c>
      <c r="D11" s="15">
        <v>50</v>
      </c>
      <c r="E11" s="15">
        <v>10.8</v>
      </c>
      <c r="F11" s="41">
        <f>E11*100/C11</f>
        <v>18</v>
      </c>
      <c r="G11" s="15">
        <f>E11*100/D11</f>
        <v>21.6</v>
      </c>
      <c r="H11" s="48">
        <v>2155</v>
      </c>
      <c r="I11" s="14"/>
    </row>
    <row r="12" spans="1:9" ht="60.75" customHeight="1">
      <c r="A12" s="64">
        <v>2</v>
      </c>
      <c r="B12" s="58" t="s">
        <v>102</v>
      </c>
      <c r="C12" s="15">
        <v>178</v>
      </c>
      <c r="D12" s="15">
        <v>115.12</v>
      </c>
      <c r="E12" s="15">
        <v>40</v>
      </c>
      <c r="F12" s="41">
        <f>E12*100/C12</f>
        <v>22.471910112359552</v>
      </c>
      <c r="G12" s="15">
        <f>E12*100/D12</f>
        <v>34.746351633078525</v>
      </c>
      <c r="H12" s="48">
        <v>0</v>
      </c>
      <c r="I12" s="14"/>
    </row>
    <row r="13" spans="1:9" ht="60.75" customHeight="1">
      <c r="A13" s="64">
        <v>3</v>
      </c>
      <c r="B13" s="58" t="s">
        <v>103</v>
      </c>
      <c r="C13" s="15">
        <v>300</v>
      </c>
      <c r="D13" s="15">
        <v>225</v>
      </c>
      <c r="E13" s="15">
        <v>140.86</v>
      </c>
      <c r="F13" s="41">
        <f>E13*100/C13</f>
        <v>46.95333333333334</v>
      </c>
      <c r="G13" s="15">
        <f>E13*100/D13</f>
        <v>62.604444444444454</v>
      </c>
      <c r="H13" s="48">
        <v>5000</v>
      </c>
      <c r="I13" s="14"/>
    </row>
    <row r="14" spans="1:9" ht="60.75" customHeight="1">
      <c r="A14" s="64">
        <v>4</v>
      </c>
      <c r="B14" s="58" t="s">
        <v>104</v>
      </c>
      <c r="C14" s="15">
        <v>0.1</v>
      </c>
      <c r="D14" s="15">
        <v>0</v>
      </c>
      <c r="E14" s="15">
        <v>0</v>
      </c>
      <c r="F14" s="41">
        <f>E14*100/C14</f>
        <v>0</v>
      </c>
      <c r="G14" s="15">
        <v>0</v>
      </c>
      <c r="H14" s="48">
        <v>0</v>
      </c>
      <c r="I14" s="14"/>
    </row>
    <row r="15" spans="1:9" ht="60.75" customHeight="1">
      <c r="A15" s="64">
        <v>5</v>
      </c>
      <c r="B15" s="58" t="s">
        <v>105</v>
      </c>
      <c r="C15" s="15">
        <v>70</v>
      </c>
      <c r="D15" s="15">
        <v>60</v>
      </c>
      <c r="E15" s="15">
        <v>19.84</v>
      </c>
      <c r="F15" s="41">
        <f>E15*100/C15</f>
        <v>28.34285714285714</v>
      </c>
      <c r="G15" s="15">
        <f>E15*100/D15</f>
        <v>33.06666666666667</v>
      </c>
      <c r="H15" s="48">
        <v>810</v>
      </c>
      <c r="I15" s="14"/>
    </row>
    <row r="16" spans="1:9" ht="21.75" customHeight="1">
      <c r="A16" s="17"/>
      <c r="B16" s="65"/>
      <c r="C16" s="28">
        <f>C11+C12+C13+C14+C15</f>
        <v>608.1</v>
      </c>
      <c r="D16" s="28">
        <f>D11+D12+D13+D14+D15</f>
        <v>450.12</v>
      </c>
      <c r="E16" s="28">
        <f>E11+E12+E13+E14+E15</f>
        <v>211.50000000000003</v>
      </c>
      <c r="F16" s="28">
        <f aca="true" t="shared" si="0" ref="F16:F25">E16*100/C16</f>
        <v>34.780463739516534</v>
      </c>
      <c r="G16" s="28">
        <f>E16*100/D16</f>
        <v>46.98747000799788</v>
      </c>
      <c r="H16" s="33">
        <f>H11+H12+H13+H14+H15</f>
        <v>7965</v>
      </c>
      <c r="I16" s="33">
        <f>I11+I12+I13+I14+I15</f>
        <v>0</v>
      </c>
    </row>
    <row r="17" spans="1:9" ht="23.25" customHeight="1">
      <c r="A17" s="14"/>
      <c r="B17" s="57" t="s">
        <v>69</v>
      </c>
      <c r="C17" s="15"/>
      <c r="D17" s="15"/>
      <c r="E17" s="15"/>
      <c r="F17" s="15"/>
      <c r="G17" s="15"/>
      <c r="H17" s="14"/>
      <c r="I17" s="14"/>
    </row>
    <row r="18" spans="1:9" ht="65.25">
      <c r="A18" s="17">
        <v>6</v>
      </c>
      <c r="B18" s="58" t="s">
        <v>106</v>
      </c>
      <c r="C18" s="15">
        <v>11</v>
      </c>
      <c r="D18" s="15">
        <v>11</v>
      </c>
      <c r="E18" s="15">
        <v>6.65</v>
      </c>
      <c r="F18" s="41">
        <f>E18*100/C18</f>
        <v>60.45454545454545</v>
      </c>
      <c r="G18" s="15">
        <f>E18*100/D18</f>
        <v>60.45454545454545</v>
      </c>
      <c r="H18" s="48">
        <v>0</v>
      </c>
      <c r="I18" s="14"/>
    </row>
    <row r="19" spans="1:9" ht="21.75" customHeight="1">
      <c r="A19" s="17"/>
      <c r="B19" s="65"/>
      <c r="C19" s="28">
        <f>SUM(C18)</f>
        <v>11</v>
      </c>
      <c r="D19" s="28">
        <f>SUM(D18)</f>
        <v>11</v>
      </c>
      <c r="E19" s="28">
        <f>SUM(E18)</f>
        <v>6.65</v>
      </c>
      <c r="F19" s="28">
        <f t="shared" si="0"/>
        <v>60.45454545454545</v>
      </c>
      <c r="G19" s="28">
        <f>E19*100/D19</f>
        <v>60.45454545454545</v>
      </c>
      <c r="H19" s="33">
        <f>SUM(H18)</f>
        <v>0</v>
      </c>
      <c r="I19" s="33">
        <f>SUM(I18)</f>
        <v>0</v>
      </c>
    </row>
    <row r="20" spans="1:9" ht="23.25" customHeight="1">
      <c r="A20" s="14"/>
      <c r="B20" s="57" t="s">
        <v>83</v>
      </c>
      <c r="C20" s="15"/>
      <c r="D20" s="15"/>
      <c r="E20" s="15"/>
      <c r="F20" s="15"/>
      <c r="G20" s="15"/>
      <c r="H20" s="14"/>
      <c r="I20" s="14"/>
    </row>
    <row r="21" spans="1:9" ht="43.5">
      <c r="A21" s="17">
        <v>7</v>
      </c>
      <c r="B21" s="58" t="s">
        <v>107</v>
      </c>
      <c r="C21" s="15">
        <v>5030</v>
      </c>
      <c r="D21" s="15">
        <v>3772.5</v>
      </c>
      <c r="E21" s="15">
        <v>2092.82</v>
      </c>
      <c r="F21" s="15">
        <f t="shared" si="0"/>
        <v>41.60675944333997</v>
      </c>
      <c r="G21" s="15">
        <f>E21*100/D21</f>
        <v>55.475679257786624</v>
      </c>
      <c r="H21" s="48">
        <v>51000</v>
      </c>
      <c r="I21" s="14"/>
    </row>
    <row r="22" spans="1:9" ht="43.5">
      <c r="A22" s="17">
        <v>8</v>
      </c>
      <c r="B22" s="58" t="s">
        <v>108</v>
      </c>
      <c r="C22" s="15">
        <v>150</v>
      </c>
      <c r="D22" s="15">
        <v>75</v>
      </c>
      <c r="E22" s="15">
        <v>38</v>
      </c>
      <c r="F22" s="15">
        <f t="shared" si="0"/>
        <v>25.333333333333332</v>
      </c>
      <c r="G22" s="15">
        <f>E22*100/D22</f>
        <v>50.666666666666664</v>
      </c>
      <c r="H22" s="48">
        <v>1200</v>
      </c>
      <c r="I22" s="14"/>
    </row>
    <row r="23" spans="1:9" ht="21.75" customHeight="1">
      <c r="A23" s="17"/>
      <c r="B23" s="65"/>
      <c r="C23" s="28">
        <f>SUM(C21:C22)</f>
        <v>5180</v>
      </c>
      <c r="D23" s="28">
        <f>SUM(D21:D22)</f>
        <v>3847.5</v>
      </c>
      <c r="E23" s="28">
        <f>SUM(E21:E22)</f>
        <v>2130.82</v>
      </c>
      <c r="F23" s="28">
        <f t="shared" si="0"/>
        <v>41.13552123552124</v>
      </c>
      <c r="G23" s="28">
        <v>0</v>
      </c>
      <c r="H23" s="33">
        <f>SUM(H21:H22)</f>
        <v>52200</v>
      </c>
      <c r="I23" s="33">
        <f>SUM(I21:I22)</f>
        <v>0</v>
      </c>
    </row>
    <row r="24" spans="1:9" ht="21.75" customHeight="1" thickBot="1">
      <c r="A24" s="17"/>
      <c r="B24" s="66"/>
      <c r="C24" s="52"/>
      <c r="D24" s="52"/>
      <c r="E24" s="52"/>
      <c r="F24" s="52"/>
      <c r="G24" s="52"/>
      <c r="H24" s="14"/>
      <c r="I24" s="14"/>
    </row>
    <row r="25" spans="1:9" s="1" customFormat="1" ht="23.25" customHeight="1" thickBot="1" thickTop="1">
      <c r="A25" s="17"/>
      <c r="B25" s="60" t="s">
        <v>109</v>
      </c>
      <c r="C25" s="26">
        <f>C16+C19+C23</f>
        <v>5799.1</v>
      </c>
      <c r="D25" s="26">
        <f>D16+D19+D23</f>
        <v>4308.62</v>
      </c>
      <c r="E25" s="26">
        <f>E16+E19+E23</f>
        <v>2348.9700000000003</v>
      </c>
      <c r="F25" s="26">
        <f t="shared" si="0"/>
        <v>40.505768136434966</v>
      </c>
      <c r="G25" s="26">
        <f>E25*100/D25</f>
        <v>54.51791989082352</v>
      </c>
      <c r="H25" s="32">
        <f>H16+H19+H23</f>
        <v>60165</v>
      </c>
      <c r="I25" s="32">
        <f>I16+I19+I23</f>
        <v>0</v>
      </c>
    </row>
    <row r="26" spans="2:7" ht="19.5" thickTop="1">
      <c r="B26" s="11" t="s">
        <v>39</v>
      </c>
      <c r="C26" s="51">
        <f>C22+C21+C13</f>
        <v>5480</v>
      </c>
      <c r="D26" s="51">
        <f>D22+D21+D13</f>
        <v>4072.5</v>
      </c>
      <c r="E26" s="51">
        <f>E22+E21+E13</f>
        <v>2271.6800000000003</v>
      </c>
      <c r="F26" s="51"/>
      <c r="G26" s="51"/>
    </row>
    <row r="27" spans="2:5" ht="18.75">
      <c r="B27" s="11" t="s">
        <v>40</v>
      </c>
      <c r="C27" s="51">
        <v>0</v>
      </c>
      <c r="D27" s="51">
        <v>0</v>
      </c>
      <c r="E27" s="51">
        <v>0</v>
      </c>
    </row>
    <row r="28" spans="3:5" ht="18.75">
      <c r="C28" s="51"/>
      <c r="D28" s="51"/>
      <c r="E28" s="51"/>
    </row>
    <row r="29" spans="3:5" ht="18.75">
      <c r="C29" s="51"/>
      <c r="D29" s="51"/>
      <c r="E29" s="51"/>
    </row>
    <row r="30" spans="3:5" ht="18.75">
      <c r="C30" s="51"/>
      <c r="D30" s="51"/>
      <c r="E30" s="51"/>
    </row>
    <row r="31" spans="3:5" ht="18.75">
      <c r="C31" s="51"/>
      <c r="D31" s="51"/>
      <c r="E31" s="51"/>
    </row>
    <row r="32" spans="3:5" ht="18.75">
      <c r="C32" s="51"/>
      <c r="D32" s="51"/>
      <c r="E32" s="51"/>
    </row>
    <row r="33" spans="3:5" ht="18.75">
      <c r="C33" s="51"/>
      <c r="D33" s="51"/>
      <c r="E33" s="51"/>
    </row>
    <row r="34" spans="3:5" ht="18.75">
      <c r="C34" s="51"/>
      <c r="D34" s="51"/>
      <c r="E34" s="51"/>
    </row>
    <row r="35" spans="3:5" ht="18.75">
      <c r="C35" s="51"/>
      <c r="D35" s="51"/>
      <c r="E35" s="51"/>
    </row>
    <row r="36" spans="3:5" ht="18.75">
      <c r="C36" s="51"/>
      <c r="D36" s="51"/>
      <c r="E36" s="51"/>
    </row>
    <row r="37" spans="3:5" ht="18.75">
      <c r="C37" s="51"/>
      <c r="D37" s="51"/>
      <c r="E37" s="51"/>
    </row>
    <row r="38" spans="3:5" ht="18.75">
      <c r="C38" s="51"/>
      <c r="D38" s="51"/>
      <c r="E38" s="51"/>
    </row>
    <row r="39" spans="3:5" ht="18.75">
      <c r="C39" s="51"/>
      <c r="D39" s="51"/>
      <c r="E39" s="51"/>
    </row>
    <row r="40" spans="3:5" ht="18.75">
      <c r="C40" s="51"/>
      <c r="D40" s="51"/>
      <c r="E40" s="51"/>
    </row>
    <row r="41" spans="3:5" ht="18.75">
      <c r="C41" s="51"/>
      <c r="D41" s="51"/>
      <c r="E41" s="51"/>
    </row>
    <row r="42" spans="3:5" ht="18.75">
      <c r="C42" s="51"/>
      <c r="D42" s="51"/>
      <c r="E42" s="51"/>
    </row>
    <row r="43" spans="3:5" ht="18.75">
      <c r="C43" s="51"/>
      <c r="D43" s="51"/>
      <c r="E43" s="51"/>
    </row>
    <row r="44" spans="3:5" ht="18.75">
      <c r="C44" s="51"/>
      <c r="D44" s="51"/>
      <c r="E44" s="51"/>
    </row>
    <row r="45" spans="3:5" ht="18.75">
      <c r="C45" s="51"/>
      <c r="D45" s="51"/>
      <c r="E45" s="51"/>
    </row>
    <row r="46" spans="3:5" ht="18.75">
      <c r="C46" s="51"/>
      <c r="D46" s="51"/>
      <c r="E46" s="51"/>
    </row>
    <row r="47" spans="3:5" ht="18.75">
      <c r="C47" s="51"/>
      <c r="D47" s="51"/>
      <c r="E47" s="51"/>
    </row>
    <row r="48" spans="3:5" ht="18.75">
      <c r="C48" s="51"/>
      <c r="D48" s="51"/>
      <c r="E48" s="51"/>
    </row>
    <row r="49" spans="3:5" ht="18.75">
      <c r="C49" s="51"/>
      <c r="D49" s="51"/>
      <c r="E49" s="51"/>
    </row>
    <row r="50" spans="3:5" ht="18.75">
      <c r="C50" s="51"/>
      <c r="D50" s="51"/>
      <c r="E50" s="51"/>
    </row>
    <row r="51" spans="3:5" ht="18.75">
      <c r="C51" s="51"/>
      <c r="D51" s="51"/>
      <c r="E51" s="51"/>
    </row>
    <row r="52" spans="3:5" ht="18.75">
      <c r="C52" s="51"/>
      <c r="D52" s="51"/>
      <c r="E52" s="51"/>
    </row>
    <row r="53" spans="3:5" ht="18.75">
      <c r="C53" s="51"/>
      <c r="D53" s="51"/>
      <c r="E53" s="51"/>
    </row>
    <row r="54" spans="3:5" ht="18.75">
      <c r="C54" s="51"/>
      <c r="D54" s="51"/>
      <c r="E54" s="51"/>
    </row>
    <row r="55" spans="3:5" ht="18.75">
      <c r="C55" s="51"/>
      <c r="D55" s="51"/>
      <c r="E55" s="51"/>
    </row>
    <row r="56" spans="3:5" ht="18.75">
      <c r="C56" s="51"/>
      <c r="D56" s="51"/>
      <c r="E56" s="51"/>
    </row>
    <row r="57" spans="3:5" ht="18.75">
      <c r="C57" s="51"/>
      <c r="D57" s="51"/>
      <c r="E57" s="51"/>
    </row>
    <row r="58" spans="3:5" ht="18.75">
      <c r="C58" s="51"/>
      <c r="D58" s="51"/>
      <c r="E58" s="51"/>
    </row>
    <row r="59" spans="3:5" ht="18.75">
      <c r="C59" s="51"/>
      <c r="D59" s="51"/>
      <c r="E59" s="51"/>
    </row>
    <row r="60" spans="3:5" ht="18.75">
      <c r="C60" s="51"/>
      <c r="D60" s="51"/>
      <c r="E60" s="51"/>
    </row>
    <row r="61" spans="3:5" ht="18.75">
      <c r="C61" s="51"/>
      <c r="D61" s="51"/>
      <c r="E61" s="51"/>
    </row>
    <row r="62" spans="3:5" ht="18.75">
      <c r="C62" s="51"/>
      <c r="D62" s="51"/>
      <c r="E62" s="51"/>
    </row>
    <row r="63" spans="3:5" ht="18.75">
      <c r="C63" s="51"/>
      <c r="D63" s="51"/>
      <c r="E63" s="51"/>
    </row>
    <row r="64" spans="3:5" ht="18.75">
      <c r="C64" s="51"/>
      <c r="D64" s="51"/>
      <c r="E64" s="51"/>
    </row>
    <row r="65" spans="3:5" ht="18.75">
      <c r="C65" s="51"/>
      <c r="D65" s="51"/>
      <c r="E65" s="51"/>
    </row>
    <row r="66" spans="3:5" ht="18.75">
      <c r="C66" s="51"/>
      <c r="D66" s="51"/>
      <c r="E66" s="51"/>
    </row>
    <row r="67" spans="3:5" ht="18.75">
      <c r="C67" s="31"/>
      <c r="D67" s="31"/>
      <c r="E67" s="31"/>
    </row>
    <row r="68" spans="3:5" ht="18.75">
      <c r="C68" s="31"/>
      <c r="D68" s="31"/>
      <c r="E68" s="31"/>
    </row>
    <row r="69" spans="3:5" ht="18.75">
      <c r="C69" s="31"/>
      <c r="D69" s="31"/>
      <c r="E69" s="31"/>
    </row>
    <row r="70" spans="3:5" ht="18.75">
      <c r="C70" s="31"/>
      <c r="D70" s="31"/>
      <c r="E70" s="31"/>
    </row>
    <row r="71" spans="3:5" ht="18.75">
      <c r="C71" s="31"/>
      <c r="D71" s="31"/>
      <c r="E71" s="31"/>
    </row>
    <row r="72" spans="3:5" ht="18.75">
      <c r="C72" s="31"/>
      <c r="D72" s="31"/>
      <c r="E72" s="31"/>
    </row>
    <row r="73" spans="3:5" ht="18.75">
      <c r="C73" s="31"/>
      <c r="D73" s="31"/>
      <c r="E73" s="31"/>
    </row>
    <row r="74" spans="3:5" ht="18.75">
      <c r="C74" s="31"/>
      <c r="D74" s="31"/>
      <c r="E74" s="31"/>
    </row>
    <row r="75" spans="3:5" ht="18.75">
      <c r="C75" s="31"/>
      <c r="D75" s="31"/>
      <c r="E75" s="31"/>
    </row>
    <row r="76" spans="3:5" ht="18.75">
      <c r="C76" s="31"/>
      <c r="D76" s="31"/>
      <c r="E76" s="31"/>
    </row>
    <row r="77" spans="3:5" ht="18.75">
      <c r="C77" s="31"/>
      <c r="D77" s="31"/>
      <c r="E77" s="31"/>
    </row>
    <row r="78" spans="3:5" ht="18.75">
      <c r="C78" s="31"/>
      <c r="D78" s="31"/>
      <c r="E78" s="31"/>
    </row>
    <row r="79" spans="3:5" ht="18.75">
      <c r="C79" s="31"/>
      <c r="D79" s="31"/>
      <c r="E79" s="31"/>
    </row>
    <row r="80" spans="3:5" ht="18.75">
      <c r="C80" s="31"/>
      <c r="D80" s="31"/>
      <c r="E80" s="31"/>
    </row>
    <row r="81" spans="3:5" ht="18.75">
      <c r="C81" s="31"/>
      <c r="D81" s="31"/>
      <c r="E81" s="31"/>
    </row>
    <row r="82" spans="3:5" ht="18.75">
      <c r="C82" s="31"/>
      <c r="D82" s="31"/>
      <c r="E82" s="31"/>
    </row>
    <row r="83" spans="3:5" ht="18.75">
      <c r="C83" s="31"/>
      <c r="D83" s="31"/>
      <c r="E83" s="31"/>
    </row>
    <row r="84" spans="3:5" ht="18.75">
      <c r="C84" s="31"/>
      <c r="D84" s="31"/>
      <c r="E84" s="31"/>
    </row>
    <row r="85" spans="3:5" ht="18.75">
      <c r="C85" s="31"/>
      <c r="D85" s="31"/>
      <c r="E85" s="31"/>
    </row>
    <row r="86" spans="3:5" ht="18.75">
      <c r="C86" s="31"/>
      <c r="D86" s="31"/>
      <c r="E86" s="31"/>
    </row>
    <row r="87" spans="3:5" ht="18.75">
      <c r="C87" s="31"/>
      <c r="D87" s="31"/>
      <c r="E87" s="31"/>
    </row>
    <row r="88" spans="3:5" ht="18.75">
      <c r="C88" s="31"/>
      <c r="D88" s="31"/>
      <c r="E88" s="31"/>
    </row>
    <row r="89" spans="3:5" ht="18.75">
      <c r="C89" s="31"/>
      <c r="D89" s="31"/>
      <c r="E89" s="31"/>
    </row>
    <row r="90" spans="3:5" ht="18.75">
      <c r="C90" s="31"/>
      <c r="D90" s="31"/>
      <c r="E90" s="31"/>
    </row>
    <row r="91" spans="3:5" ht="18.75">
      <c r="C91" s="31"/>
      <c r="D91" s="31"/>
      <c r="E91" s="31"/>
    </row>
    <row r="92" spans="3:5" ht="18.75">
      <c r="C92" s="31"/>
      <c r="D92" s="31"/>
      <c r="E92" s="31"/>
    </row>
    <row r="93" spans="3:5" ht="18.75">
      <c r="C93" s="31"/>
      <c r="D93" s="31"/>
      <c r="E93" s="31"/>
    </row>
    <row r="94" spans="3:5" ht="18.75">
      <c r="C94" s="31"/>
      <c r="D94" s="31"/>
      <c r="E94" s="31"/>
    </row>
    <row r="95" spans="3:5" ht="18.75">
      <c r="C95" s="31"/>
      <c r="D95" s="31"/>
      <c r="E95" s="31"/>
    </row>
    <row r="96" spans="3:5" ht="18.75">
      <c r="C96" s="31"/>
      <c r="D96" s="31"/>
      <c r="E96" s="31"/>
    </row>
    <row r="97" spans="3:5" ht="18.75">
      <c r="C97" s="31"/>
      <c r="D97" s="31"/>
      <c r="E97" s="31"/>
    </row>
    <row r="98" spans="3:5" ht="18.75">
      <c r="C98" s="31"/>
      <c r="D98" s="31"/>
      <c r="E98" s="31"/>
    </row>
    <row r="99" spans="3:5" ht="18.75">
      <c r="C99" s="31"/>
      <c r="D99" s="31"/>
      <c r="E99" s="31"/>
    </row>
    <row r="100" spans="3:5" ht="18.75">
      <c r="C100" s="31"/>
      <c r="D100" s="31"/>
      <c r="E100" s="31"/>
    </row>
    <row r="101" spans="3:5" ht="18.75">
      <c r="C101" s="31"/>
      <c r="D101" s="31"/>
      <c r="E101" s="31"/>
    </row>
    <row r="102" spans="3:5" ht="18.75">
      <c r="C102" s="31"/>
      <c r="D102" s="31"/>
      <c r="E102" s="31"/>
    </row>
    <row r="103" spans="3:5" ht="18.75">
      <c r="C103" s="31"/>
      <c r="D103" s="31"/>
      <c r="E103" s="31"/>
    </row>
    <row r="104" spans="3:5" ht="18.75">
      <c r="C104" s="31"/>
      <c r="D104" s="31"/>
      <c r="E104" s="31"/>
    </row>
    <row r="105" spans="3:5" ht="18.75">
      <c r="C105" s="31"/>
      <c r="D105" s="31"/>
      <c r="E105" s="31"/>
    </row>
    <row r="106" spans="3:5" ht="18.75">
      <c r="C106" s="31"/>
      <c r="D106" s="31"/>
      <c r="E106" s="31"/>
    </row>
    <row r="107" spans="3:5" ht="18.75">
      <c r="C107" s="31"/>
      <c r="D107" s="31"/>
      <c r="E107" s="31"/>
    </row>
    <row r="108" spans="3:5" ht="18.75">
      <c r="C108" s="31"/>
      <c r="D108" s="31"/>
      <c r="E108" s="31"/>
    </row>
    <row r="109" spans="3:5" ht="18.75">
      <c r="C109" s="31"/>
      <c r="D109" s="31"/>
      <c r="E109" s="31"/>
    </row>
    <row r="110" spans="3:5" ht="18.75">
      <c r="C110" s="31"/>
      <c r="D110" s="31"/>
      <c r="E110" s="31"/>
    </row>
    <row r="111" spans="3:5" ht="18.75">
      <c r="C111" s="31"/>
      <c r="D111" s="31"/>
      <c r="E111" s="31"/>
    </row>
    <row r="112" spans="3:5" ht="18.75">
      <c r="C112" s="31"/>
      <c r="D112" s="31"/>
      <c r="E112" s="31"/>
    </row>
    <row r="113" spans="3:5" ht="18.75">
      <c r="C113" s="31"/>
      <c r="D113" s="31"/>
      <c r="E113" s="31"/>
    </row>
    <row r="114" spans="3:5" ht="18.75">
      <c r="C114" s="31"/>
      <c r="D114" s="31"/>
      <c r="E114" s="31"/>
    </row>
    <row r="115" spans="3:5" ht="18.75">
      <c r="C115" s="31"/>
      <c r="D115" s="31"/>
      <c r="E115" s="31"/>
    </row>
    <row r="116" spans="3:5" ht="18.75">
      <c r="C116" s="31"/>
      <c r="D116" s="31"/>
      <c r="E116" s="31"/>
    </row>
    <row r="117" spans="3:5" ht="18.75">
      <c r="C117" s="31"/>
      <c r="D117" s="31"/>
      <c r="E117" s="31"/>
    </row>
    <row r="118" spans="3:5" ht="18.75">
      <c r="C118" s="31"/>
      <c r="D118" s="31"/>
      <c r="E118" s="31"/>
    </row>
    <row r="119" spans="3:5" ht="18.75">
      <c r="C119" s="31"/>
      <c r="D119" s="31"/>
      <c r="E119" s="31"/>
    </row>
    <row r="120" spans="3:5" ht="18.75">
      <c r="C120" s="31"/>
      <c r="D120" s="31"/>
      <c r="E120" s="31"/>
    </row>
    <row r="121" spans="3:5" ht="18.75">
      <c r="C121" s="31"/>
      <c r="D121" s="31"/>
      <c r="E121" s="31"/>
    </row>
    <row r="122" spans="3:5" ht="18.75">
      <c r="C122" s="31"/>
      <c r="D122" s="31"/>
      <c r="E122" s="31"/>
    </row>
    <row r="123" spans="3:5" ht="18.75">
      <c r="C123" s="31"/>
      <c r="D123" s="31"/>
      <c r="E123" s="31"/>
    </row>
    <row r="124" spans="3:5" ht="18.75">
      <c r="C124" s="31"/>
      <c r="D124" s="31"/>
      <c r="E124" s="31"/>
    </row>
    <row r="125" spans="3:5" ht="18.75">
      <c r="C125" s="31"/>
      <c r="D125" s="31"/>
      <c r="E125" s="31"/>
    </row>
    <row r="126" spans="3:5" ht="18.75">
      <c r="C126" s="31"/>
      <c r="D126" s="31"/>
      <c r="E126" s="31"/>
    </row>
    <row r="127" spans="3:5" ht="18.75">
      <c r="C127" s="31"/>
      <c r="D127" s="31"/>
      <c r="E127" s="31"/>
    </row>
    <row r="128" spans="3:5" ht="18.75">
      <c r="C128" s="31"/>
      <c r="D128" s="31"/>
      <c r="E128" s="31"/>
    </row>
    <row r="129" spans="3:5" ht="18.75">
      <c r="C129" s="31"/>
      <c r="D129" s="31"/>
      <c r="E129" s="31"/>
    </row>
    <row r="130" spans="3:5" ht="18.75">
      <c r="C130" s="31"/>
      <c r="D130" s="31"/>
      <c r="E130" s="31"/>
    </row>
    <row r="131" spans="3:5" ht="18.75">
      <c r="C131" s="31"/>
      <c r="D131" s="31"/>
      <c r="E131" s="31"/>
    </row>
    <row r="132" spans="3:5" ht="18.75">
      <c r="C132" s="31"/>
      <c r="D132" s="31"/>
      <c r="E132" s="31"/>
    </row>
    <row r="133" spans="3:5" ht="18.75">
      <c r="C133" s="31"/>
      <c r="D133" s="31"/>
      <c r="E133" s="31"/>
    </row>
    <row r="134" spans="3:5" ht="18.75">
      <c r="C134" s="31"/>
      <c r="D134" s="31"/>
      <c r="E134" s="31"/>
    </row>
    <row r="135" spans="3:5" ht="18.75">
      <c r="C135" s="31"/>
      <c r="D135" s="31"/>
      <c r="E135" s="31"/>
    </row>
    <row r="136" spans="3:5" ht="18.75">
      <c r="C136" s="31"/>
      <c r="D136" s="31"/>
      <c r="E136" s="31"/>
    </row>
    <row r="137" spans="3:5" ht="18.75">
      <c r="C137" s="31"/>
      <c r="D137" s="31"/>
      <c r="E137" s="31"/>
    </row>
    <row r="138" spans="3:5" ht="18.75">
      <c r="C138" s="31"/>
      <c r="D138" s="31"/>
      <c r="E138" s="31"/>
    </row>
    <row r="139" spans="3:5" ht="18.75">
      <c r="C139" s="31"/>
      <c r="D139" s="31"/>
      <c r="E139" s="31"/>
    </row>
    <row r="140" spans="3:5" ht="18.75">
      <c r="C140" s="31"/>
      <c r="D140" s="31"/>
      <c r="E140" s="31"/>
    </row>
    <row r="141" spans="3:5" ht="18.75">
      <c r="C141" s="31"/>
      <c r="D141" s="31"/>
      <c r="E141" s="31"/>
    </row>
    <row r="142" spans="3:5" ht="18.75">
      <c r="C142" s="31"/>
      <c r="D142" s="31"/>
      <c r="E142" s="31"/>
    </row>
    <row r="143" spans="3:5" ht="18.75">
      <c r="C143" s="31"/>
      <c r="D143" s="31"/>
      <c r="E143" s="31"/>
    </row>
    <row r="144" spans="3:5" ht="18.75">
      <c r="C144" s="31"/>
      <c r="D144" s="31"/>
      <c r="E144" s="31"/>
    </row>
    <row r="145" spans="3:5" ht="18.75">
      <c r="C145" s="31"/>
      <c r="D145" s="31"/>
      <c r="E145" s="31"/>
    </row>
    <row r="146" spans="3:5" ht="18.75">
      <c r="C146" s="31"/>
      <c r="D146" s="31"/>
      <c r="E146" s="31"/>
    </row>
    <row r="147" spans="3:5" ht="18.75">
      <c r="C147" s="31"/>
      <c r="D147" s="31"/>
      <c r="E147" s="31"/>
    </row>
    <row r="148" spans="3:5" ht="18.75">
      <c r="C148" s="31"/>
      <c r="D148" s="31"/>
      <c r="E148" s="31"/>
    </row>
    <row r="149" spans="3:5" ht="18.75">
      <c r="C149" s="31"/>
      <c r="D149" s="31"/>
      <c r="E149" s="31"/>
    </row>
    <row r="150" spans="3:5" ht="18.75">
      <c r="C150" s="31"/>
      <c r="D150" s="31"/>
      <c r="E150" s="31"/>
    </row>
    <row r="151" spans="3:5" ht="18.75">
      <c r="C151" s="31"/>
      <c r="D151" s="31"/>
      <c r="E151" s="31"/>
    </row>
    <row r="152" spans="3:5" ht="18.75">
      <c r="C152" s="31"/>
      <c r="D152" s="31"/>
      <c r="E152" s="31"/>
    </row>
    <row r="153" spans="3:5" ht="18.75">
      <c r="C153" s="31"/>
      <c r="D153" s="31"/>
      <c r="E153" s="31"/>
    </row>
    <row r="154" spans="3:5" ht="18.75">
      <c r="C154" s="31"/>
      <c r="D154" s="31"/>
      <c r="E154" s="31"/>
    </row>
    <row r="155" spans="3:5" ht="18.75">
      <c r="C155" s="31"/>
      <c r="D155" s="31"/>
      <c r="E155" s="31"/>
    </row>
    <row r="156" spans="3:5" ht="18.75">
      <c r="C156" s="31"/>
      <c r="D156" s="31"/>
      <c r="E156" s="31"/>
    </row>
    <row r="157" spans="3:5" ht="18.75">
      <c r="C157" s="31"/>
      <c r="D157" s="31"/>
      <c r="E157" s="31"/>
    </row>
    <row r="158" spans="3:5" ht="18.75">
      <c r="C158" s="31"/>
      <c r="D158" s="31"/>
      <c r="E158" s="31"/>
    </row>
    <row r="159" spans="3:5" ht="18.75">
      <c r="C159" s="31"/>
      <c r="D159" s="31"/>
      <c r="E159" s="31"/>
    </row>
    <row r="160" spans="3:5" ht="18.75">
      <c r="C160" s="31"/>
      <c r="D160" s="31"/>
      <c r="E160" s="31"/>
    </row>
    <row r="161" spans="3:5" ht="18.75">
      <c r="C161" s="31"/>
      <c r="D161" s="31"/>
      <c r="E161" s="31"/>
    </row>
    <row r="162" spans="3:5" ht="18.75">
      <c r="C162" s="31"/>
      <c r="D162" s="31"/>
      <c r="E162" s="31"/>
    </row>
    <row r="163" spans="3:5" ht="18.75">
      <c r="C163" s="31"/>
      <c r="D163" s="31"/>
      <c r="E163" s="31"/>
    </row>
    <row r="164" spans="3:5" ht="18.75">
      <c r="C164" s="31"/>
      <c r="D164" s="31"/>
      <c r="E164" s="31"/>
    </row>
    <row r="165" spans="3:5" ht="18.75">
      <c r="C165" s="31"/>
      <c r="D165" s="31"/>
      <c r="E165" s="31"/>
    </row>
    <row r="166" spans="3:5" ht="18.75">
      <c r="C166" s="31"/>
      <c r="D166" s="31"/>
      <c r="E166" s="31"/>
    </row>
    <row r="167" spans="3:5" ht="18.75">
      <c r="C167" s="31"/>
      <c r="D167" s="31"/>
      <c r="E167" s="31"/>
    </row>
    <row r="168" spans="3:5" ht="18.75">
      <c r="C168" s="31"/>
      <c r="D168" s="31"/>
      <c r="E168" s="31"/>
    </row>
    <row r="169" spans="3:5" ht="18.75">
      <c r="C169" s="31"/>
      <c r="D169" s="31"/>
      <c r="E169" s="31"/>
    </row>
    <row r="170" spans="3:5" ht="18.75">
      <c r="C170" s="31"/>
      <c r="D170" s="31"/>
      <c r="E170" s="31"/>
    </row>
    <row r="171" spans="3:5" ht="18.75">
      <c r="C171" s="31"/>
      <c r="D171" s="31"/>
      <c r="E171" s="31"/>
    </row>
    <row r="172" spans="3:5" ht="18.75">
      <c r="C172" s="31"/>
      <c r="D172" s="31"/>
      <c r="E172" s="31"/>
    </row>
    <row r="173" spans="3:5" ht="18.75">
      <c r="C173" s="31"/>
      <c r="D173" s="31"/>
      <c r="E173" s="31"/>
    </row>
    <row r="174" spans="3:5" ht="18.75">
      <c r="C174" s="31"/>
      <c r="D174" s="31"/>
      <c r="E174" s="31"/>
    </row>
    <row r="175" spans="3:5" ht="18.75">
      <c r="C175" s="31"/>
      <c r="D175" s="31"/>
      <c r="E175" s="31"/>
    </row>
    <row r="176" spans="3:5" ht="18.75">
      <c r="C176" s="31"/>
      <c r="D176" s="31"/>
      <c r="E176" s="31"/>
    </row>
    <row r="177" spans="3:5" ht="18.75">
      <c r="C177" s="31"/>
      <c r="D177" s="31"/>
      <c r="E177" s="31"/>
    </row>
    <row r="178" spans="3:5" ht="18.75">
      <c r="C178" s="31"/>
      <c r="D178" s="31"/>
      <c r="E178" s="31"/>
    </row>
    <row r="179" spans="3:5" ht="18.75">
      <c r="C179" s="31"/>
      <c r="D179" s="31"/>
      <c r="E179" s="31"/>
    </row>
    <row r="180" spans="3:5" ht="18.75">
      <c r="C180" s="31"/>
      <c r="D180" s="31"/>
      <c r="E180" s="31"/>
    </row>
    <row r="181" spans="3:5" ht="18.75">
      <c r="C181" s="31"/>
      <c r="D181" s="31"/>
      <c r="E181" s="31"/>
    </row>
    <row r="182" spans="3:5" ht="18.75">
      <c r="C182" s="31"/>
      <c r="D182" s="31"/>
      <c r="E182" s="31"/>
    </row>
    <row r="183" spans="3:5" ht="18.75">
      <c r="C183" s="31"/>
      <c r="D183" s="31"/>
      <c r="E183" s="31"/>
    </row>
    <row r="184" spans="3:5" ht="18.75">
      <c r="C184" s="31"/>
      <c r="D184" s="31"/>
      <c r="E184" s="31"/>
    </row>
    <row r="185" spans="3:5" ht="18.75">
      <c r="C185" s="31"/>
      <c r="D185" s="31"/>
      <c r="E185" s="31"/>
    </row>
    <row r="186" spans="3:5" ht="18.75">
      <c r="C186" s="31"/>
      <c r="D186" s="31"/>
      <c r="E186" s="31"/>
    </row>
    <row r="187" spans="3:5" ht="18.75">
      <c r="C187" s="31"/>
      <c r="D187" s="31"/>
      <c r="E187" s="31"/>
    </row>
    <row r="188" spans="3:5" ht="18.75">
      <c r="C188" s="31"/>
      <c r="D188" s="31"/>
      <c r="E188" s="31"/>
    </row>
    <row r="189" spans="3:5" ht="18.75">
      <c r="C189" s="31"/>
      <c r="D189" s="31"/>
      <c r="E189" s="31"/>
    </row>
    <row r="190" spans="3:5" ht="18.75">
      <c r="C190" s="31"/>
      <c r="D190" s="31"/>
      <c r="E190" s="31"/>
    </row>
    <row r="191" spans="3:5" ht="18.75">
      <c r="C191" s="31"/>
      <c r="D191" s="31"/>
      <c r="E191" s="31"/>
    </row>
    <row r="192" spans="3:5" ht="18.75">
      <c r="C192" s="31"/>
      <c r="D192" s="31"/>
      <c r="E192" s="31"/>
    </row>
    <row r="193" spans="3:5" ht="18.75">
      <c r="C193" s="31"/>
      <c r="D193" s="31"/>
      <c r="E193" s="31"/>
    </row>
    <row r="194" spans="3:5" ht="18.75">
      <c r="C194" s="31"/>
      <c r="D194" s="31"/>
      <c r="E194" s="31"/>
    </row>
    <row r="195" spans="3:5" ht="18.75">
      <c r="C195" s="31"/>
      <c r="D195" s="31"/>
      <c r="E195" s="31"/>
    </row>
    <row r="196" spans="3:5" ht="18.75">
      <c r="C196" s="31"/>
      <c r="D196" s="31"/>
      <c r="E196" s="31"/>
    </row>
    <row r="197" spans="3:5" ht="18.75">
      <c r="C197" s="31"/>
      <c r="D197" s="31"/>
      <c r="E197" s="31"/>
    </row>
    <row r="198" spans="3:5" ht="18.75">
      <c r="C198" s="31"/>
      <c r="D198" s="31"/>
      <c r="E198" s="31"/>
    </row>
    <row r="199" spans="3:5" ht="18.75">
      <c r="C199" s="31"/>
      <c r="D199" s="31"/>
      <c r="E199" s="31"/>
    </row>
    <row r="200" spans="3:5" ht="18.75">
      <c r="C200" s="31"/>
      <c r="D200" s="31"/>
      <c r="E200" s="31"/>
    </row>
    <row r="201" spans="3:5" ht="18.75">
      <c r="C201" s="31"/>
      <c r="D201" s="31"/>
      <c r="E201" s="31"/>
    </row>
    <row r="202" spans="3:5" ht="18.75">
      <c r="C202" s="31"/>
      <c r="D202" s="31"/>
      <c r="E202" s="31"/>
    </row>
    <row r="203" spans="3:5" ht="18.75">
      <c r="C203" s="31"/>
      <c r="D203" s="31"/>
      <c r="E203" s="31"/>
    </row>
    <row r="204" spans="3:5" ht="18.75">
      <c r="C204" s="31"/>
      <c r="D204" s="31"/>
      <c r="E204" s="31"/>
    </row>
    <row r="205" spans="3:5" ht="18.75">
      <c r="C205" s="31"/>
      <c r="D205" s="31"/>
      <c r="E205" s="31"/>
    </row>
    <row r="206" spans="3:5" ht="18.75">
      <c r="C206" s="31"/>
      <c r="D206" s="31"/>
      <c r="E206" s="31"/>
    </row>
    <row r="207" spans="3:5" ht="18.75">
      <c r="C207" s="31"/>
      <c r="D207" s="31"/>
      <c r="E207" s="31"/>
    </row>
    <row r="208" spans="3:5" ht="18.75">
      <c r="C208" s="31"/>
      <c r="D208" s="31"/>
      <c r="E208" s="31"/>
    </row>
    <row r="209" spans="3:5" ht="18.75">
      <c r="C209" s="31"/>
      <c r="D209" s="31"/>
      <c r="E209" s="31"/>
    </row>
    <row r="210" spans="3:5" ht="18.75">
      <c r="C210" s="31"/>
      <c r="D210" s="31"/>
      <c r="E210" s="31"/>
    </row>
    <row r="211" spans="3:5" ht="18.75">
      <c r="C211" s="31"/>
      <c r="D211" s="31"/>
      <c r="E211" s="31"/>
    </row>
    <row r="212" spans="3:5" ht="18.75">
      <c r="C212" s="31"/>
      <c r="D212" s="31"/>
      <c r="E212" s="31"/>
    </row>
    <row r="213" spans="3:5" ht="18.75">
      <c r="C213" s="31"/>
      <c r="D213" s="31"/>
      <c r="E213" s="31"/>
    </row>
    <row r="214" spans="3:5" ht="18.75">
      <c r="C214" s="31"/>
      <c r="D214" s="31"/>
      <c r="E214" s="31"/>
    </row>
    <row r="215" spans="3:5" ht="18.75">
      <c r="C215" s="31"/>
      <c r="D215" s="31"/>
      <c r="E215" s="31"/>
    </row>
    <row r="216" spans="3:5" ht="18.75">
      <c r="C216" s="31"/>
      <c r="D216" s="31"/>
      <c r="E216" s="31"/>
    </row>
    <row r="217" spans="3:5" ht="18.75">
      <c r="C217" s="31"/>
      <c r="D217" s="31"/>
      <c r="E217" s="31"/>
    </row>
    <row r="218" spans="3:5" ht="18.75">
      <c r="C218" s="31"/>
      <c r="D218" s="31"/>
      <c r="E218" s="31"/>
    </row>
    <row r="219" spans="3:5" ht="18.75">
      <c r="C219" s="31"/>
      <c r="D219" s="31"/>
      <c r="E219" s="31"/>
    </row>
    <row r="220" spans="3:5" ht="18.75">
      <c r="C220" s="31"/>
      <c r="D220" s="31"/>
      <c r="E220" s="31"/>
    </row>
    <row r="221" spans="3:5" ht="18.75">
      <c r="C221" s="31"/>
      <c r="D221" s="31"/>
      <c r="E221" s="31"/>
    </row>
    <row r="222" spans="3:5" ht="18.75">
      <c r="C222" s="31"/>
      <c r="D222" s="31"/>
      <c r="E222" s="31"/>
    </row>
    <row r="223" spans="3:5" ht="18.75">
      <c r="C223" s="31"/>
      <c r="D223" s="31"/>
      <c r="E223" s="31"/>
    </row>
    <row r="224" spans="3:5" ht="18.75">
      <c r="C224" s="31"/>
      <c r="D224" s="31"/>
      <c r="E224" s="31"/>
    </row>
    <row r="225" spans="3:5" ht="18.75">
      <c r="C225" s="31"/>
      <c r="D225" s="31"/>
      <c r="E225" s="31"/>
    </row>
    <row r="226" spans="3:5" ht="18.75">
      <c r="C226" s="31"/>
      <c r="D226" s="31"/>
      <c r="E226" s="31"/>
    </row>
    <row r="227" spans="3:5" ht="18.75">
      <c r="C227" s="31"/>
      <c r="D227" s="31"/>
      <c r="E227" s="31"/>
    </row>
    <row r="228" spans="3:5" ht="18.75">
      <c r="C228" s="31"/>
      <c r="D228" s="31"/>
      <c r="E228" s="31"/>
    </row>
    <row r="229" spans="3:5" ht="18.75">
      <c r="C229" s="31"/>
      <c r="D229" s="31"/>
      <c r="E229" s="31"/>
    </row>
    <row r="230" spans="3:5" ht="18.75">
      <c r="C230" s="31"/>
      <c r="D230" s="31"/>
      <c r="E230" s="31"/>
    </row>
    <row r="231" spans="3:5" ht="18.75">
      <c r="C231" s="31"/>
      <c r="D231" s="31"/>
      <c r="E231" s="31"/>
    </row>
    <row r="232" spans="3:5" ht="18.75">
      <c r="C232" s="31"/>
      <c r="D232" s="31"/>
      <c r="E232" s="31"/>
    </row>
    <row r="233" spans="3:5" ht="18.75">
      <c r="C233" s="31"/>
      <c r="D233" s="31"/>
      <c r="E233" s="31"/>
    </row>
    <row r="234" spans="3:5" ht="18.75">
      <c r="C234" s="31"/>
      <c r="D234" s="31"/>
      <c r="E234" s="31"/>
    </row>
    <row r="235" spans="3:5" ht="18.75">
      <c r="C235" s="31"/>
      <c r="D235" s="31"/>
      <c r="E235" s="31"/>
    </row>
    <row r="236" spans="3:5" ht="18.75">
      <c r="C236" s="31"/>
      <c r="D236" s="31"/>
      <c r="E236" s="31"/>
    </row>
    <row r="237" spans="3:5" ht="18.75">
      <c r="C237" s="31"/>
      <c r="D237" s="31"/>
      <c r="E237" s="31"/>
    </row>
    <row r="238" spans="3:5" ht="18.75">
      <c r="C238" s="31"/>
      <c r="D238" s="31"/>
      <c r="E238" s="31"/>
    </row>
    <row r="239" spans="3:5" ht="18.75">
      <c r="C239" s="31"/>
      <c r="D239" s="31"/>
      <c r="E239" s="31"/>
    </row>
    <row r="240" spans="3:5" ht="18.75">
      <c r="C240" s="31"/>
      <c r="D240" s="31"/>
      <c r="E240" s="31"/>
    </row>
    <row r="241" spans="3:5" ht="18.75">
      <c r="C241" s="31"/>
      <c r="D241" s="31"/>
      <c r="E241" s="31"/>
    </row>
    <row r="242" spans="3:5" ht="18.75">
      <c r="C242" s="31"/>
      <c r="D242" s="31"/>
      <c r="E242" s="31"/>
    </row>
    <row r="243" spans="3:5" ht="18.75">
      <c r="C243" s="31"/>
      <c r="D243" s="31"/>
      <c r="E243" s="31"/>
    </row>
    <row r="244" spans="3:5" ht="18.75">
      <c r="C244" s="31"/>
      <c r="D244" s="31"/>
      <c r="E244" s="31"/>
    </row>
    <row r="245" spans="3:5" ht="18.75">
      <c r="C245" s="31"/>
      <c r="D245" s="31"/>
      <c r="E245" s="31"/>
    </row>
    <row r="246" spans="3:5" ht="18.75">
      <c r="C246" s="31"/>
      <c r="D246" s="31"/>
      <c r="E246" s="31"/>
    </row>
    <row r="247" spans="3:5" ht="18.75">
      <c r="C247" s="31"/>
      <c r="D247" s="31"/>
      <c r="E247" s="31"/>
    </row>
    <row r="248" spans="3:5" ht="18.75">
      <c r="C248" s="31"/>
      <c r="D248" s="31"/>
      <c r="E248" s="31"/>
    </row>
    <row r="249" spans="3:5" ht="18.75">
      <c r="C249" s="31"/>
      <c r="D249" s="31"/>
      <c r="E249" s="31"/>
    </row>
    <row r="250" spans="3:5" ht="18.75">
      <c r="C250" s="31"/>
      <c r="D250" s="31"/>
      <c r="E250" s="31"/>
    </row>
    <row r="251" spans="3:5" ht="18.75">
      <c r="C251" s="31"/>
      <c r="D251" s="31"/>
      <c r="E251" s="31"/>
    </row>
    <row r="252" spans="3:5" ht="18.75">
      <c r="C252" s="31"/>
      <c r="D252" s="31"/>
      <c r="E252" s="31"/>
    </row>
    <row r="253" spans="3:5" ht="18.75">
      <c r="C253" s="31"/>
      <c r="D253" s="31"/>
      <c r="E253" s="31"/>
    </row>
    <row r="254" spans="3:5" ht="18.75">
      <c r="C254" s="31"/>
      <c r="D254" s="31"/>
      <c r="E254" s="31"/>
    </row>
    <row r="255" spans="3:5" ht="18.75">
      <c r="C255" s="31"/>
      <c r="D255" s="31"/>
      <c r="E255" s="31"/>
    </row>
    <row r="256" spans="3:5" ht="18.75">
      <c r="C256" s="31"/>
      <c r="D256" s="31"/>
      <c r="E256" s="31"/>
    </row>
    <row r="257" spans="3:5" ht="18.75">
      <c r="C257" s="31"/>
      <c r="D257" s="31"/>
      <c r="E257" s="31"/>
    </row>
    <row r="258" spans="3:5" ht="18.75">
      <c r="C258" s="31"/>
      <c r="D258" s="31"/>
      <c r="E258" s="31"/>
    </row>
    <row r="259" spans="3:5" ht="18.75">
      <c r="C259" s="31"/>
      <c r="D259" s="31"/>
      <c r="E259" s="31"/>
    </row>
    <row r="260" spans="3:5" ht="18.75">
      <c r="C260" s="31"/>
      <c r="D260" s="31"/>
      <c r="E260" s="31"/>
    </row>
    <row r="261" spans="3:5" ht="18.75">
      <c r="C261" s="31"/>
      <c r="D261" s="31"/>
      <c r="E261" s="31"/>
    </row>
    <row r="262" spans="3:5" ht="18.75">
      <c r="C262" s="31"/>
      <c r="D262" s="31"/>
      <c r="E262" s="31"/>
    </row>
    <row r="263" spans="3:5" ht="18.75">
      <c r="C263" s="31"/>
      <c r="D263" s="31"/>
      <c r="E263" s="31"/>
    </row>
    <row r="264" spans="3:5" ht="18.75">
      <c r="C264" s="31"/>
      <c r="D264" s="31"/>
      <c r="E264" s="31"/>
    </row>
    <row r="265" spans="3:5" ht="18.75">
      <c r="C265" s="31"/>
      <c r="D265" s="31"/>
      <c r="E265" s="31"/>
    </row>
    <row r="266" spans="3:5" ht="18.75">
      <c r="C266" s="31"/>
      <c r="D266" s="31"/>
      <c r="E266" s="31"/>
    </row>
    <row r="267" spans="3:5" ht="18.75">
      <c r="C267" s="31"/>
      <c r="D267" s="31"/>
      <c r="E267" s="31"/>
    </row>
    <row r="268" spans="3:5" ht="18.75">
      <c r="C268" s="31"/>
      <c r="D268" s="31"/>
      <c r="E268" s="31"/>
    </row>
    <row r="269" spans="3:5" ht="18.75">
      <c r="C269" s="31"/>
      <c r="D269" s="31"/>
      <c r="E269" s="31"/>
    </row>
    <row r="270" spans="3:5" ht="18.75">
      <c r="C270" s="31"/>
      <c r="D270" s="31"/>
      <c r="E270" s="31"/>
    </row>
    <row r="271" spans="3:5" ht="18.75">
      <c r="C271" s="31"/>
      <c r="D271" s="31"/>
      <c r="E271" s="31"/>
    </row>
    <row r="272" spans="3:5" ht="18.75">
      <c r="C272" s="31"/>
      <c r="D272" s="31"/>
      <c r="E272" s="31"/>
    </row>
    <row r="273" spans="3:5" ht="18.75">
      <c r="C273" s="31"/>
      <c r="D273" s="31"/>
      <c r="E273" s="31"/>
    </row>
    <row r="274" spans="3:5" ht="18.75">
      <c r="C274" s="31"/>
      <c r="D274" s="31"/>
      <c r="E274" s="31"/>
    </row>
    <row r="275" spans="3:5" ht="18.75">
      <c r="C275" s="31"/>
      <c r="D275" s="31"/>
      <c r="E275" s="31"/>
    </row>
    <row r="276" spans="3:5" ht="18.75">
      <c r="C276" s="31"/>
      <c r="D276" s="31"/>
      <c r="E276" s="31"/>
    </row>
    <row r="277" spans="3:5" ht="18.75">
      <c r="C277" s="31"/>
      <c r="D277" s="31"/>
      <c r="E277" s="31"/>
    </row>
    <row r="278" spans="3:5" ht="18.75">
      <c r="C278" s="31"/>
      <c r="D278" s="31"/>
      <c r="E278" s="31"/>
    </row>
    <row r="279" spans="3:5" ht="18.75">
      <c r="C279" s="31"/>
      <c r="D279" s="31"/>
      <c r="E279" s="31"/>
    </row>
    <row r="280" spans="3:5" ht="18.75">
      <c r="C280" s="31"/>
      <c r="D280" s="31"/>
      <c r="E280" s="31"/>
    </row>
  </sheetData>
  <sheetProtection/>
  <mergeCells count="8">
    <mergeCell ref="A1:B1"/>
    <mergeCell ref="E1:G1"/>
    <mergeCell ref="A2:G2"/>
    <mergeCell ref="A3:G3"/>
    <mergeCell ref="A6:G6"/>
    <mergeCell ref="A7:G7"/>
    <mergeCell ref="A5:G5"/>
    <mergeCell ref="A4:G4"/>
  </mergeCells>
  <printOptions horizontalCentered="1"/>
  <pageMargins left="0.5" right="0.5" top="0.5" bottom="0.5" header="0" footer="0"/>
  <pageSetup fitToHeight="1" fitToWidth="1" horizontalDpi="600" verticalDpi="6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0"/>
  <sheetViews>
    <sheetView view="pageBreakPreview" zoomScaleSheetLayoutView="100" zoomScalePageLayoutView="0" workbookViewId="0" topLeftCell="A4">
      <selection activeCell="D9" sqref="D9"/>
    </sheetView>
  </sheetViews>
  <sheetFormatPr defaultColWidth="9.140625" defaultRowHeight="15"/>
  <cols>
    <col min="1" max="1" width="9.140625" style="11" customWidth="1"/>
    <col min="2" max="2" width="62.00390625" style="11" customWidth="1"/>
    <col min="3" max="3" width="14.57421875" style="11" customWidth="1"/>
    <col min="4" max="4" width="17.57421875" style="11" customWidth="1"/>
    <col min="5" max="5" width="17.7109375" style="11" customWidth="1"/>
    <col min="6" max="6" width="15.7109375" style="11" customWidth="1"/>
    <col min="7" max="7" width="14.140625" style="11" customWidth="1"/>
    <col min="8" max="16384" width="9.140625" style="11" customWidth="1"/>
  </cols>
  <sheetData>
    <row r="1" spans="1:7" s="8" customFormat="1" ht="30" customHeight="1">
      <c r="A1" s="79" t="str">
        <f>Summary!A1</f>
        <v>Plan 2016-17</v>
      </c>
      <c r="B1" s="79"/>
      <c r="D1" s="7"/>
      <c r="E1" s="80"/>
      <c r="F1" s="80"/>
      <c r="G1" s="80"/>
    </row>
    <row r="2" spans="1:7" s="10" customFormat="1" ht="31.5" customHeight="1">
      <c r="A2" s="75" t="str">
        <f>Summary!A2</f>
        <v>Year 2016-17 : Statement 1 (A) Plan</v>
      </c>
      <c r="B2" s="75"/>
      <c r="C2" s="75"/>
      <c r="D2" s="75"/>
      <c r="E2" s="75"/>
      <c r="F2" s="75"/>
      <c r="G2" s="75"/>
    </row>
    <row r="3" spans="1:7" s="10" customFormat="1" ht="32.25" customHeight="1">
      <c r="A3" s="75" t="s">
        <v>27</v>
      </c>
      <c r="B3" s="75"/>
      <c r="C3" s="75"/>
      <c r="D3" s="75"/>
      <c r="E3" s="75"/>
      <c r="F3" s="75"/>
      <c r="G3" s="75"/>
    </row>
    <row r="4" spans="1:7" s="10" customFormat="1" ht="30.75" customHeight="1">
      <c r="A4" s="75" t="s">
        <v>8</v>
      </c>
      <c r="B4" s="75"/>
      <c r="C4" s="75"/>
      <c r="D4" s="75"/>
      <c r="E4" s="75"/>
      <c r="F4" s="75"/>
      <c r="G4" s="75"/>
    </row>
    <row r="5" spans="1:7" s="10" customFormat="1" ht="32.25" customHeight="1">
      <c r="A5" s="76" t="str">
        <f>Summary!A5</f>
        <v> Expenditure up October 2016</v>
      </c>
      <c r="B5" s="75"/>
      <c r="C5" s="75"/>
      <c r="D5" s="75"/>
      <c r="E5" s="75"/>
      <c r="F5" s="75"/>
      <c r="G5" s="75"/>
    </row>
    <row r="6" spans="1:7" s="10" customFormat="1" ht="28.5" customHeight="1">
      <c r="A6" s="75" t="s">
        <v>20</v>
      </c>
      <c r="B6" s="75"/>
      <c r="C6" s="75"/>
      <c r="D6" s="75"/>
      <c r="E6" s="75"/>
      <c r="F6" s="75"/>
      <c r="G6" s="75"/>
    </row>
    <row r="7" spans="1:7" ht="18.75">
      <c r="A7" s="81" t="s">
        <v>50</v>
      </c>
      <c r="B7" s="81"/>
      <c r="C7" s="81"/>
      <c r="D7" s="81"/>
      <c r="E7" s="81"/>
      <c r="F7" s="81"/>
      <c r="G7" s="81"/>
    </row>
    <row r="8" spans="1:7" s="8" customFormat="1" ht="91.5" customHeight="1">
      <c r="A8" s="21" t="s">
        <v>11</v>
      </c>
      <c r="B8" s="21" t="s">
        <v>9</v>
      </c>
      <c r="C8" s="21" t="str">
        <f>Summary!C8</f>
        <v>Provision 2016-17</v>
      </c>
      <c r="D8" s="21" t="str">
        <f>Summary!D8</f>
        <v>Grant Allocation April-16 to Oct-16</v>
      </c>
      <c r="E8" s="21" t="str">
        <f>Summary!E8</f>
        <v>Expenditure October 2016</v>
      </c>
      <c r="F8" s="21" t="s">
        <v>29</v>
      </c>
      <c r="G8" s="39" t="s">
        <v>10</v>
      </c>
    </row>
    <row r="9" spans="1:7" s="13" customFormat="1" ht="15.75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40">
        <v>7</v>
      </c>
    </row>
    <row r="10" spans="1:7" ht="23.25" customHeight="1">
      <c r="A10" s="14"/>
      <c r="B10" s="67" t="s">
        <v>110</v>
      </c>
      <c r="C10" s="16"/>
      <c r="D10" s="16"/>
      <c r="E10" s="16"/>
      <c r="F10" s="15"/>
      <c r="G10" s="43"/>
    </row>
    <row r="11" spans="1:7" ht="45.75" customHeight="1">
      <c r="A11" s="17">
        <v>1</v>
      </c>
      <c r="B11" s="58" t="s">
        <v>111</v>
      </c>
      <c r="C11" s="15">
        <v>591</v>
      </c>
      <c r="D11" s="15">
        <v>591</v>
      </c>
      <c r="E11" s="15">
        <v>100.19</v>
      </c>
      <c r="F11" s="41">
        <f aca="true" t="shared" si="0" ref="F11:F20">E11*100/C11</f>
        <v>16.952622673434856</v>
      </c>
      <c r="G11" s="15">
        <f aca="true" t="shared" si="1" ref="G11:G19">E11*100/D11</f>
        <v>16.952622673434856</v>
      </c>
    </row>
    <row r="12" spans="1:7" ht="45.75" customHeight="1">
      <c r="A12" s="17">
        <v>2</v>
      </c>
      <c r="B12" s="58" t="s">
        <v>112</v>
      </c>
      <c r="C12" s="15">
        <v>65</v>
      </c>
      <c r="D12" s="15">
        <v>65</v>
      </c>
      <c r="E12" s="15">
        <v>11.01</v>
      </c>
      <c r="F12" s="41">
        <f t="shared" si="0"/>
        <v>16.93846153846154</v>
      </c>
      <c r="G12" s="15">
        <f t="shared" si="1"/>
        <v>16.93846153846154</v>
      </c>
    </row>
    <row r="13" spans="1:7" ht="45.75" customHeight="1">
      <c r="A13" s="17">
        <v>3</v>
      </c>
      <c r="B13" s="58" t="s">
        <v>113</v>
      </c>
      <c r="C13" s="15">
        <v>7510</v>
      </c>
      <c r="D13" s="15">
        <v>5632.5</v>
      </c>
      <c r="E13" s="15">
        <v>3836.89</v>
      </c>
      <c r="F13" s="41">
        <f t="shared" si="0"/>
        <v>51.09041278295606</v>
      </c>
      <c r="G13" s="15">
        <f t="shared" si="1"/>
        <v>68.12055037727474</v>
      </c>
    </row>
    <row r="14" spans="1:7" ht="45.75" customHeight="1">
      <c r="A14" s="17">
        <v>4</v>
      </c>
      <c r="B14" s="58" t="s">
        <v>114</v>
      </c>
      <c r="C14" s="15">
        <v>65</v>
      </c>
      <c r="D14" s="15">
        <v>65</v>
      </c>
      <c r="E14" s="15">
        <v>20.19</v>
      </c>
      <c r="F14" s="41">
        <f t="shared" si="0"/>
        <v>31.061538461538465</v>
      </c>
      <c r="G14" s="15">
        <f t="shared" si="1"/>
        <v>31.061538461538465</v>
      </c>
    </row>
    <row r="15" spans="1:7" ht="45.75" customHeight="1">
      <c r="A15" s="17">
        <v>5</v>
      </c>
      <c r="B15" s="58" t="s">
        <v>115</v>
      </c>
      <c r="C15" s="15">
        <v>0.1</v>
      </c>
      <c r="D15" s="15">
        <v>0</v>
      </c>
      <c r="E15" s="15">
        <v>0</v>
      </c>
      <c r="F15" s="41">
        <f t="shared" si="0"/>
        <v>0</v>
      </c>
      <c r="G15" s="15">
        <v>0</v>
      </c>
    </row>
    <row r="16" spans="1:7" ht="45.75" customHeight="1">
      <c r="A16" s="17">
        <v>7</v>
      </c>
      <c r="B16" s="58" t="s">
        <v>116</v>
      </c>
      <c r="C16" s="15">
        <v>100</v>
      </c>
      <c r="D16" s="15">
        <v>100</v>
      </c>
      <c r="E16" s="15">
        <v>50.92</v>
      </c>
      <c r="F16" s="41">
        <f t="shared" si="0"/>
        <v>50.92</v>
      </c>
      <c r="G16" s="15">
        <f t="shared" si="1"/>
        <v>50.92</v>
      </c>
    </row>
    <row r="17" spans="1:7" ht="45.75" customHeight="1">
      <c r="A17" s="17">
        <v>8</v>
      </c>
      <c r="B17" s="58" t="s">
        <v>117</v>
      </c>
      <c r="C17" s="15">
        <v>330</v>
      </c>
      <c r="D17" s="15">
        <v>247.48</v>
      </c>
      <c r="E17" s="15">
        <v>109.51</v>
      </c>
      <c r="F17" s="41">
        <f t="shared" si="0"/>
        <v>33.18484848484849</v>
      </c>
      <c r="G17" s="15">
        <f t="shared" si="1"/>
        <v>44.25004040730564</v>
      </c>
    </row>
    <row r="18" spans="1:7" ht="45.75" customHeight="1">
      <c r="A18" s="17">
        <v>9</v>
      </c>
      <c r="B18" s="58" t="s">
        <v>118</v>
      </c>
      <c r="C18" s="15">
        <v>810</v>
      </c>
      <c r="D18" s="15">
        <v>405</v>
      </c>
      <c r="E18" s="15">
        <v>185.82</v>
      </c>
      <c r="F18" s="41">
        <f t="shared" si="0"/>
        <v>22.94074074074074</v>
      </c>
      <c r="G18" s="15">
        <f t="shared" si="1"/>
        <v>45.88148148148148</v>
      </c>
    </row>
    <row r="19" spans="1:7" ht="43.5">
      <c r="A19" s="17">
        <v>11</v>
      </c>
      <c r="B19" s="58" t="s">
        <v>119</v>
      </c>
      <c r="C19" s="15">
        <v>220</v>
      </c>
      <c r="D19" s="15">
        <v>100</v>
      </c>
      <c r="E19" s="15">
        <v>37.6</v>
      </c>
      <c r="F19" s="41">
        <f t="shared" si="0"/>
        <v>17.09090909090909</v>
      </c>
      <c r="G19" s="15">
        <f t="shared" si="1"/>
        <v>37.6</v>
      </c>
    </row>
    <row r="20" spans="1:7" ht="45.75" customHeight="1">
      <c r="A20" s="17">
        <v>12</v>
      </c>
      <c r="B20" s="58" t="s">
        <v>120</v>
      </c>
      <c r="C20" s="15">
        <v>0.2</v>
      </c>
      <c r="D20" s="15">
        <v>0</v>
      </c>
      <c r="E20" s="15">
        <v>0</v>
      </c>
      <c r="F20" s="41">
        <f t="shared" si="0"/>
        <v>0</v>
      </c>
      <c r="G20" s="15">
        <v>0</v>
      </c>
    </row>
    <row r="21" spans="1:7" ht="21.75" customHeight="1">
      <c r="A21" s="17"/>
      <c r="B21" s="65"/>
      <c r="C21" s="28">
        <f>SUM(C11:C20)</f>
        <v>9691.300000000001</v>
      </c>
      <c r="D21" s="28">
        <f>SUM(D11:D20)</f>
        <v>7205.98</v>
      </c>
      <c r="E21" s="28">
        <f>SUM(E11:E20)</f>
        <v>4352.13</v>
      </c>
      <c r="F21" s="28">
        <f>E21*100/C21</f>
        <v>44.907597535934286</v>
      </c>
      <c r="G21" s="42">
        <f>E21*100/D21</f>
        <v>60.39608769383207</v>
      </c>
    </row>
    <row r="22" spans="1:7" ht="23.25" customHeight="1">
      <c r="A22" s="14"/>
      <c r="B22" s="69"/>
      <c r="C22" s="54"/>
      <c r="D22" s="54"/>
      <c r="E22" s="54"/>
      <c r="F22" s="15"/>
      <c r="G22" s="41"/>
    </row>
    <row r="23" spans="1:7" ht="33" customHeight="1">
      <c r="A23" s="17">
        <v>13</v>
      </c>
      <c r="B23" s="58" t="s">
        <v>121</v>
      </c>
      <c r="C23" s="15">
        <v>512.39</v>
      </c>
      <c r="D23" s="15">
        <v>0</v>
      </c>
      <c r="E23" s="15">
        <v>0</v>
      </c>
      <c r="F23" s="15">
        <v>0</v>
      </c>
      <c r="G23" s="41">
        <v>0</v>
      </c>
    </row>
    <row r="24" spans="1:7" ht="60" customHeight="1" hidden="1">
      <c r="A24" s="17"/>
      <c r="B24" s="68"/>
      <c r="C24" s="15"/>
      <c r="D24" s="15"/>
      <c r="E24" s="15"/>
      <c r="F24" s="15">
        <v>0</v>
      </c>
      <c r="G24" s="41">
        <v>0</v>
      </c>
    </row>
    <row r="25" spans="1:7" ht="75" customHeight="1" hidden="1">
      <c r="A25" s="17"/>
      <c r="B25" s="68"/>
      <c r="C25" s="15"/>
      <c r="D25" s="15"/>
      <c r="E25" s="15"/>
      <c r="F25" s="15">
        <v>0</v>
      </c>
      <c r="G25" s="41">
        <v>0</v>
      </c>
    </row>
    <row r="26" spans="1:7" ht="21.75" customHeight="1">
      <c r="A26" s="17"/>
      <c r="B26" s="65"/>
      <c r="C26" s="28">
        <f>SUM(C23:C25)</f>
        <v>512.39</v>
      </c>
      <c r="D26" s="28">
        <f>SUM(D23:D25)</f>
        <v>0</v>
      </c>
      <c r="E26" s="28">
        <f>SUM(E23:E25)</f>
        <v>0</v>
      </c>
      <c r="F26" s="28">
        <f>SUM(F23:F25)</f>
        <v>0</v>
      </c>
      <c r="G26" s="42">
        <v>0</v>
      </c>
    </row>
    <row r="27" spans="1:7" ht="21.75" customHeight="1" thickBot="1">
      <c r="A27" s="17"/>
      <c r="B27" s="24"/>
      <c r="C27" s="52"/>
      <c r="D27" s="52"/>
      <c r="E27" s="52"/>
      <c r="F27" s="52"/>
      <c r="G27" s="52"/>
    </row>
    <row r="28" spans="1:7" s="1" customFormat="1" ht="23.25" customHeight="1" thickBot="1" thickTop="1">
      <c r="A28" s="14"/>
      <c r="B28" s="25" t="s">
        <v>16</v>
      </c>
      <c r="C28" s="26">
        <f>C21+C26</f>
        <v>10203.69</v>
      </c>
      <c r="D28" s="26">
        <f>D21+D26</f>
        <v>7205.98</v>
      </c>
      <c r="E28" s="26">
        <f>E21+E26</f>
        <v>4352.13</v>
      </c>
      <c r="F28" s="26">
        <f>E28*100/C28</f>
        <v>42.652511003372304</v>
      </c>
      <c r="G28" s="26">
        <f>E28*100/D28</f>
        <v>60.39608769383207</v>
      </c>
    </row>
    <row r="29" spans="1:7" s="5" customFormat="1" ht="23.25" customHeight="1" thickTop="1">
      <c r="A29" s="2"/>
      <c r="B29" s="3"/>
      <c r="C29" s="4"/>
      <c r="D29" s="4"/>
      <c r="E29" s="4"/>
      <c r="F29" s="4"/>
      <c r="G29" s="4"/>
    </row>
    <row r="30" spans="1:7" s="1" customFormat="1" ht="23.25" customHeight="1">
      <c r="A30" s="2"/>
      <c r="B30" s="3"/>
      <c r="C30" s="4"/>
      <c r="D30" s="4"/>
      <c r="E30" s="4"/>
      <c r="F30" s="4"/>
      <c r="G30" s="4"/>
    </row>
    <row r="31" spans="1:7" s="5" customFormat="1" ht="31.5" customHeight="1">
      <c r="A31" s="82" t="s">
        <v>7</v>
      </c>
      <c r="B31" s="83"/>
      <c r="C31" s="84"/>
      <c r="D31" s="84"/>
      <c r="E31" s="84"/>
      <c r="F31" s="83"/>
      <c r="G31" s="83"/>
    </row>
    <row r="32" spans="1:7" s="1" customFormat="1" ht="23.25" customHeight="1">
      <c r="A32" s="85" t="s">
        <v>21</v>
      </c>
      <c r="B32" s="86"/>
      <c r="C32" s="27">
        <f>'92 Plan'!C63</f>
        <v>33997.21</v>
      </c>
      <c r="D32" s="27">
        <f>'92 Plan'!D63</f>
        <v>23716.420000000002</v>
      </c>
      <c r="E32" s="27">
        <f>'92 Plan'!E63</f>
        <v>12320.269999999999</v>
      </c>
      <c r="F32" s="27">
        <f>'92 Plan'!F63</f>
        <v>36.23906197008519</v>
      </c>
      <c r="G32" s="44">
        <f>'92 Plan'!G63</f>
        <v>51.948270438793024</v>
      </c>
    </row>
    <row r="33" spans="1:7" s="1" customFormat="1" ht="23.25" customHeight="1">
      <c r="A33" s="85" t="s">
        <v>22</v>
      </c>
      <c r="B33" s="86"/>
      <c r="C33" s="28">
        <f>'95 Plan '!C25</f>
        <v>5799.1</v>
      </c>
      <c r="D33" s="28">
        <f>'95 Plan '!D25</f>
        <v>4308.62</v>
      </c>
      <c r="E33" s="28">
        <f>'95 Plan '!E25</f>
        <v>2348.9700000000003</v>
      </c>
      <c r="F33" s="28">
        <f>100*E33/C33</f>
        <v>40.505768136434966</v>
      </c>
      <c r="G33" s="42">
        <f>100*E33/D33</f>
        <v>54.51791989082352</v>
      </c>
    </row>
    <row r="34" spans="1:7" s="1" customFormat="1" ht="23.25" customHeight="1" thickBot="1">
      <c r="A34" s="85" t="s">
        <v>23</v>
      </c>
      <c r="B34" s="86"/>
      <c r="C34" s="29">
        <f>C28</f>
        <v>10203.69</v>
      </c>
      <c r="D34" s="29">
        <f>D28</f>
        <v>7205.98</v>
      </c>
      <c r="E34" s="29">
        <f>E28</f>
        <v>4352.13</v>
      </c>
      <c r="F34" s="29">
        <f>100*E34/C34</f>
        <v>42.652511003372304</v>
      </c>
      <c r="G34" s="45">
        <f>100*E34/D34</f>
        <v>60.39608769383207</v>
      </c>
    </row>
    <row r="35" spans="1:7" s="1" customFormat="1" ht="23.25" customHeight="1" thickBot="1" thickTop="1">
      <c r="A35" s="85" t="s">
        <v>24</v>
      </c>
      <c r="B35" s="87"/>
      <c r="C35" s="26">
        <f>SUM(C32:C34)</f>
        <v>50000</v>
      </c>
      <c r="D35" s="26">
        <f>SUM(D32:D34)</f>
        <v>35231.020000000004</v>
      </c>
      <c r="E35" s="26">
        <f>SUM(E32:E34)</f>
        <v>19021.37</v>
      </c>
      <c r="F35" s="26">
        <f>100*E35/C35</f>
        <v>38.04274</v>
      </c>
      <c r="G35" s="46">
        <f>100*E35/D35</f>
        <v>53.990403911098795</v>
      </c>
    </row>
    <row r="36" spans="1:7" ht="20.25" thickBot="1" thickTop="1">
      <c r="A36" s="14"/>
      <c r="B36" s="6" t="s">
        <v>31</v>
      </c>
      <c r="C36" s="55">
        <f>C16</f>
        <v>100</v>
      </c>
      <c r="D36" s="55">
        <f>D16</f>
        <v>100</v>
      </c>
      <c r="E36" s="55">
        <f>E16</f>
        <v>50.92</v>
      </c>
      <c r="F36" s="26">
        <f aca="true" t="shared" si="2" ref="F36:F44">100*E36/C36</f>
        <v>50.92</v>
      </c>
      <c r="G36" s="26">
        <f aca="true" t="shared" si="3" ref="G36:G44">100*E36/D36</f>
        <v>50.92</v>
      </c>
    </row>
    <row r="37" spans="1:7" ht="20.25" thickBot="1" thickTop="1">
      <c r="A37" s="14"/>
      <c r="B37" s="6" t="s">
        <v>32</v>
      </c>
      <c r="C37" s="55">
        <f>C11+C12+C14+C15+C17</f>
        <v>1051.1</v>
      </c>
      <c r="D37" s="55">
        <f>D11+D12+D14+D15+D17</f>
        <v>968.48</v>
      </c>
      <c r="E37" s="55">
        <f>E11+E12+E14+E15+E17</f>
        <v>240.90000000000003</v>
      </c>
      <c r="F37" s="26">
        <f t="shared" si="2"/>
        <v>22.91884692227191</v>
      </c>
      <c r="G37" s="26">
        <f t="shared" si="3"/>
        <v>24.87402940690567</v>
      </c>
    </row>
    <row r="38" spans="1:7" ht="20.25" thickBot="1" thickTop="1">
      <c r="A38" s="14"/>
      <c r="B38" s="6" t="s">
        <v>33</v>
      </c>
      <c r="C38" s="55" t="e">
        <f>C18+#REF!</f>
        <v>#REF!</v>
      </c>
      <c r="D38" s="55" t="e">
        <f>D18+#REF!</f>
        <v>#REF!</v>
      </c>
      <c r="E38" s="55" t="e">
        <f>E18+#REF!</f>
        <v>#REF!</v>
      </c>
      <c r="F38" s="26" t="e">
        <f t="shared" si="2"/>
        <v>#REF!</v>
      </c>
      <c r="G38" s="26" t="e">
        <f t="shared" si="3"/>
        <v>#REF!</v>
      </c>
    </row>
    <row r="39" spans="1:7" ht="20.25" thickBot="1" thickTop="1">
      <c r="A39" s="14"/>
      <c r="B39" s="6" t="s">
        <v>34</v>
      </c>
      <c r="C39" s="55">
        <f>C20</f>
        <v>0.2</v>
      </c>
      <c r="D39" s="55">
        <f>D20</f>
        <v>0</v>
      </c>
      <c r="E39" s="55">
        <f>E20</f>
        <v>0</v>
      </c>
      <c r="F39" s="26">
        <f t="shared" si="2"/>
        <v>0</v>
      </c>
      <c r="G39" s="26" t="e">
        <f t="shared" si="3"/>
        <v>#DIV/0!</v>
      </c>
    </row>
    <row r="40" spans="1:7" ht="20.25" thickBot="1" thickTop="1">
      <c r="A40" s="14"/>
      <c r="B40" s="6" t="s">
        <v>35</v>
      </c>
      <c r="C40" s="55"/>
      <c r="D40" s="55"/>
      <c r="E40" s="55"/>
      <c r="F40" s="26">
        <v>0</v>
      </c>
      <c r="G40" s="26">
        <v>0</v>
      </c>
    </row>
    <row r="41" spans="1:7" ht="20.25" thickBot="1" thickTop="1">
      <c r="A41" s="14"/>
      <c r="B41" s="6" t="s">
        <v>36</v>
      </c>
      <c r="C41" s="55">
        <f>C19+C13</f>
        <v>7730</v>
      </c>
      <c r="D41" s="55">
        <f>D19+D13</f>
        <v>5732.5</v>
      </c>
      <c r="E41" s="55">
        <f>E19+E13</f>
        <v>3874.49</v>
      </c>
      <c r="F41" s="26">
        <f t="shared" si="2"/>
        <v>50.122768434670114</v>
      </c>
      <c r="G41" s="26">
        <f t="shared" si="3"/>
        <v>67.5881378107283</v>
      </c>
    </row>
    <row r="42" spans="1:7" ht="20.25" thickBot="1" thickTop="1">
      <c r="A42" s="14"/>
      <c r="B42" s="6" t="s">
        <v>37</v>
      </c>
      <c r="C42" s="55"/>
      <c r="D42" s="55"/>
      <c r="E42" s="55"/>
      <c r="F42" s="26">
        <v>0</v>
      </c>
      <c r="G42" s="26">
        <v>0</v>
      </c>
    </row>
    <row r="43" spans="1:7" ht="20.25" thickBot="1" thickTop="1">
      <c r="A43" s="14"/>
      <c r="B43" s="6" t="s">
        <v>38</v>
      </c>
      <c r="C43" s="55">
        <f>C26</f>
        <v>512.39</v>
      </c>
      <c r="D43" s="55">
        <f>D26</f>
        <v>0</v>
      </c>
      <c r="E43" s="55">
        <f>E26</f>
        <v>0</v>
      </c>
      <c r="F43" s="26">
        <f t="shared" si="2"/>
        <v>0</v>
      </c>
      <c r="G43" s="26">
        <v>0</v>
      </c>
    </row>
    <row r="44" spans="1:7" ht="20.25" thickBot="1" thickTop="1">
      <c r="A44" s="14"/>
      <c r="B44" s="34" t="s">
        <v>30</v>
      </c>
      <c r="C44" s="47" t="e">
        <f>SUM(C36:C43)</f>
        <v>#REF!</v>
      </c>
      <c r="D44" s="47" t="e">
        <f>SUM(D36:D43)</f>
        <v>#REF!</v>
      </c>
      <c r="E44" s="47" t="e">
        <f>SUM(E36:E43)</f>
        <v>#REF!</v>
      </c>
      <c r="F44" s="26" t="e">
        <f t="shared" si="2"/>
        <v>#REF!</v>
      </c>
      <c r="G44" s="26" t="e">
        <f t="shared" si="3"/>
        <v>#REF!</v>
      </c>
    </row>
    <row r="45" spans="2:5" ht="19.5" thickTop="1">
      <c r="B45" s="11" t="s">
        <v>39</v>
      </c>
      <c r="C45" s="51">
        <f>C19+C17+C13</f>
        <v>8060</v>
      </c>
      <c r="D45" s="51">
        <f>D19+D17+D13</f>
        <v>5979.98</v>
      </c>
      <c r="E45" s="51">
        <f>E19+E17+E13</f>
        <v>3984</v>
      </c>
    </row>
    <row r="46" spans="2:5" ht="18.75">
      <c r="B46" s="11" t="s">
        <v>40</v>
      </c>
      <c r="C46" s="51">
        <f>C18</f>
        <v>810</v>
      </c>
      <c r="D46" s="51">
        <f>D18</f>
        <v>405</v>
      </c>
      <c r="E46" s="51">
        <f>E18</f>
        <v>185.82</v>
      </c>
    </row>
    <row r="47" spans="2:5" ht="18.75">
      <c r="B47" s="11" t="s">
        <v>41</v>
      </c>
      <c r="C47" s="51">
        <f>C45+'95 Plan '!C26+'92 Plan'!C65</f>
        <v>38432.759999999995</v>
      </c>
      <c r="D47" s="51">
        <f>D45+'95 Plan '!D26+'92 Plan'!D65</f>
        <v>28472.07</v>
      </c>
      <c r="E47" s="51">
        <f>E45+'95 Plan '!E26+'92 Plan'!E65</f>
        <v>16107.73</v>
      </c>
    </row>
    <row r="48" spans="2:5" ht="18.75">
      <c r="B48" s="11" t="s">
        <v>42</v>
      </c>
      <c r="C48" s="51">
        <f>C46+'95 Plan '!C27+'92 Plan'!C66</f>
        <v>3122.96</v>
      </c>
      <c r="D48" s="51">
        <f>D46+'95 Plan '!D27+'92 Plan'!D66</f>
        <v>1561.49</v>
      </c>
      <c r="E48" s="51">
        <f>E46+'95 Plan '!E27+'92 Plan'!E66</f>
        <v>911.4000000000001</v>
      </c>
    </row>
    <row r="49" spans="3:5" ht="18.75">
      <c r="C49" s="51"/>
      <c r="D49" s="51">
        <f>D35+1000+10000+70000+1192280+8500+230000+228600</f>
        <v>1775611.02</v>
      </c>
      <c r="E49" s="51"/>
    </row>
    <row r="50" spans="3:5" ht="18.75">
      <c r="C50" s="51"/>
      <c r="D50" s="51">
        <f>D49-4836920</f>
        <v>-3061308.98</v>
      </c>
      <c r="E50" s="51"/>
    </row>
    <row r="51" spans="3:5" ht="18.75">
      <c r="C51" s="51"/>
      <c r="D51" s="51">
        <f>D50-'92 Plan'!D60-'92 Plan'!D33-'92 Plan'!D21</f>
        <v>-3061511.14</v>
      </c>
      <c r="E51" s="51"/>
    </row>
    <row r="52" spans="3:5" ht="18.75">
      <c r="C52" s="51"/>
      <c r="D52" s="51">
        <f>D35+5653+3334+11810+452409+4688+131436+151555</f>
        <v>796116.02</v>
      </c>
      <c r="E52" s="51"/>
    </row>
    <row r="53" spans="3:5" ht="18.75">
      <c r="C53" s="31"/>
      <c r="D53" s="31"/>
      <c r="E53" s="31"/>
    </row>
    <row r="54" spans="3:5" ht="18.75">
      <c r="C54" s="31"/>
      <c r="D54" s="31"/>
      <c r="E54" s="31"/>
    </row>
    <row r="55" spans="3:5" ht="18.75">
      <c r="C55" s="31"/>
      <c r="D55" s="31"/>
      <c r="E55" s="31"/>
    </row>
    <row r="56" spans="3:5" ht="18.75">
      <c r="C56" s="31"/>
      <c r="D56" s="31"/>
      <c r="E56" s="31"/>
    </row>
    <row r="57" spans="3:5" ht="18.75">
      <c r="C57" s="31"/>
      <c r="D57" s="31"/>
      <c r="E57" s="31"/>
    </row>
    <row r="58" spans="3:5" ht="18.75">
      <c r="C58" s="31"/>
      <c r="D58" s="31"/>
      <c r="E58" s="31"/>
    </row>
    <row r="59" spans="3:5" ht="18.75">
      <c r="C59" s="31"/>
      <c r="D59" s="31"/>
      <c r="E59" s="31"/>
    </row>
    <row r="60" spans="3:5" ht="18.75">
      <c r="C60" s="31"/>
      <c r="D60" s="31"/>
      <c r="E60" s="31"/>
    </row>
    <row r="61" spans="3:5" ht="18.75">
      <c r="C61" s="31"/>
      <c r="D61" s="31"/>
      <c r="E61" s="31"/>
    </row>
    <row r="62" spans="3:5" ht="18.75">
      <c r="C62" s="31"/>
      <c r="D62" s="31"/>
      <c r="E62" s="31"/>
    </row>
    <row r="63" spans="3:5" ht="18.75">
      <c r="C63" s="31"/>
      <c r="D63" s="31"/>
      <c r="E63" s="31"/>
    </row>
    <row r="64" spans="3:5" ht="18.75">
      <c r="C64" s="31"/>
      <c r="D64" s="31"/>
      <c r="E64" s="31"/>
    </row>
    <row r="65" spans="3:5" ht="18.75">
      <c r="C65" s="31"/>
      <c r="D65" s="31"/>
      <c r="E65" s="31"/>
    </row>
    <row r="66" spans="3:5" ht="18.75">
      <c r="C66" s="31"/>
      <c r="D66" s="31"/>
      <c r="E66" s="31"/>
    </row>
    <row r="67" spans="3:5" ht="18.75">
      <c r="C67" s="31"/>
      <c r="D67" s="31"/>
      <c r="E67" s="31"/>
    </row>
    <row r="68" spans="3:5" ht="18.75">
      <c r="C68" s="31"/>
      <c r="D68" s="31"/>
      <c r="E68" s="31"/>
    </row>
    <row r="69" spans="3:5" ht="18.75">
      <c r="C69" s="31"/>
      <c r="D69" s="31"/>
      <c r="E69" s="31"/>
    </row>
    <row r="70" spans="3:5" ht="18.75">
      <c r="C70" s="31"/>
      <c r="D70" s="31"/>
      <c r="E70" s="31"/>
    </row>
    <row r="71" spans="3:5" ht="18.75">
      <c r="C71" s="31"/>
      <c r="D71" s="31"/>
      <c r="E71" s="31"/>
    </row>
    <row r="72" spans="3:5" ht="18.75">
      <c r="C72" s="31"/>
      <c r="D72" s="31"/>
      <c r="E72" s="31"/>
    </row>
    <row r="73" spans="3:5" ht="18.75">
      <c r="C73" s="31"/>
      <c r="D73" s="31"/>
      <c r="E73" s="31"/>
    </row>
    <row r="74" spans="3:5" ht="18.75">
      <c r="C74" s="31"/>
      <c r="D74" s="31"/>
      <c r="E74" s="31"/>
    </row>
    <row r="75" spans="3:5" ht="18.75">
      <c r="C75" s="31"/>
      <c r="D75" s="31"/>
      <c r="E75" s="31"/>
    </row>
    <row r="76" spans="3:5" ht="18.75">
      <c r="C76" s="31"/>
      <c r="D76" s="31"/>
      <c r="E76" s="31"/>
    </row>
    <row r="77" spans="3:5" ht="18.75">
      <c r="C77" s="31"/>
      <c r="D77" s="31"/>
      <c r="E77" s="31"/>
    </row>
    <row r="78" spans="3:5" ht="18.75">
      <c r="C78" s="31"/>
      <c r="D78" s="31"/>
      <c r="E78" s="31"/>
    </row>
    <row r="79" spans="3:5" ht="18.75">
      <c r="C79" s="31"/>
      <c r="D79" s="31"/>
      <c r="E79" s="31"/>
    </row>
    <row r="80" spans="3:5" ht="18.75">
      <c r="C80" s="31"/>
      <c r="D80" s="31"/>
      <c r="E80" s="31"/>
    </row>
    <row r="81" spans="3:5" ht="18.75">
      <c r="C81" s="31"/>
      <c r="D81" s="31"/>
      <c r="E81" s="31"/>
    </row>
    <row r="82" spans="3:5" ht="18.75">
      <c r="C82" s="31"/>
      <c r="D82" s="31"/>
      <c r="E82" s="31"/>
    </row>
    <row r="83" spans="3:5" ht="18.75">
      <c r="C83" s="31"/>
      <c r="D83" s="31"/>
      <c r="E83" s="31"/>
    </row>
    <row r="84" spans="3:5" ht="18.75">
      <c r="C84" s="31"/>
      <c r="D84" s="31"/>
      <c r="E84" s="31"/>
    </row>
    <row r="85" spans="3:5" ht="18.75">
      <c r="C85" s="31"/>
      <c r="D85" s="31"/>
      <c r="E85" s="31"/>
    </row>
    <row r="86" spans="3:5" ht="18.75">
      <c r="C86" s="31"/>
      <c r="D86" s="31"/>
      <c r="E86" s="31"/>
    </row>
    <row r="87" spans="3:5" ht="18.75">
      <c r="C87" s="31"/>
      <c r="D87" s="31"/>
      <c r="E87" s="31"/>
    </row>
    <row r="88" spans="3:5" ht="18.75">
      <c r="C88" s="31"/>
      <c r="D88" s="31"/>
      <c r="E88" s="31"/>
    </row>
    <row r="89" spans="3:5" ht="18.75">
      <c r="C89" s="31"/>
      <c r="D89" s="31"/>
      <c r="E89" s="31"/>
    </row>
    <row r="90" spans="3:5" ht="18.75">
      <c r="C90" s="31"/>
      <c r="D90" s="31"/>
      <c r="E90" s="31"/>
    </row>
    <row r="91" spans="3:5" ht="18.75">
      <c r="C91" s="31"/>
      <c r="D91" s="31"/>
      <c r="E91" s="31"/>
    </row>
    <row r="92" spans="3:5" ht="18.75">
      <c r="C92" s="31"/>
      <c r="D92" s="31"/>
      <c r="E92" s="31"/>
    </row>
    <row r="93" spans="3:5" ht="18.75">
      <c r="C93" s="31"/>
      <c r="D93" s="31"/>
      <c r="E93" s="31"/>
    </row>
    <row r="94" spans="3:5" ht="18.75">
      <c r="C94" s="31"/>
      <c r="D94" s="31"/>
      <c r="E94" s="31"/>
    </row>
    <row r="95" spans="3:5" ht="18.75">
      <c r="C95" s="31"/>
      <c r="D95" s="31"/>
      <c r="E95" s="31"/>
    </row>
    <row r="96" spans="3:5" ht="18.75">
      <c r="C96" s="31"/>
      <c r="D96" s="31"/>
      <c r="E96" s="31"/>
    </row>
    <row r="97" spans="3:5" ht="18.75">
      <c r="C97" s="31"/>
      <c r="D97" s="31"/>
      <c r="E97" s="31"/>
    </row>
    <row r="98" spans="3:5" ht="18.75">
      <c r="C98" s="31"/>
      <c r="D98" s="31"/>
      <c r="E98" s="31"/>
    </row>
    <row r="99" spans="3:5" ht="18.75">
      <c r="C99" s="31"/>
      <c r="D99" s="31"/>
      <c r="E99" s="31"/>
    </row>
    <row r="100" spans="3:5" ht="18.75">
      <c r="C100" s="31"/>
      <c r="D100" s="31"/>
      <c r="E100" s="31"/>
    </row>
    <row r="101" spans="3:5" ht="18.75">
      <c r="C101" s="31"/>
      <c r="D101" s="31"/>
      <c r="E101" s="31"/>
    </row>
    <row r="102" spans="3:5" ht="18.75">
      <c r="C102" s="31"/>
      <c r="D102" s="31"/>
      <c r="E102" s="31"/>
    </row>
    <row r="103" spans="3:5" ht="18.75">
      <c r="C103" s="31"/>
      <c r="D103" s="31"/>
      <c r="E103" s="31"/>
    </row>
    <row r="104" spans="3:5" ht="18.75">
      <c r="C104" s="31"/>
      <c r="D104" s="31"/>
      <c r="E104" s="31"/>
    </row>
    <row r="105" spans="3:5" ht="18.75">
      <c r="C105" s="31"/>
      <c r="D105" s="31"/>
      <c r="E105" s="31"/>
    </row>
    <row r="106" spans="3:5" ht="18.75">
      <c r="C106" s="31"/>
      <c r="D106" s="31"/>
      <c r="E106" s="31"/>
    </row>
    <row r="107" spans="3:5" ht="18.75">
      <c r="C107" s="31"/>
      <c r="D107" s="31"/>
      <c r="E107" s="31"/>
    </row>
    <row r="108" spans="3:5" ht="18.75">
      <c r="C108" s="31"/>
      <c r="D108" s="31"/>
      <c r="E108" s="31"/>
    </row>
    <row r="109" spans="3:5" ht="18.75">
      <c r="C109" s="31"/>
      <c r="D109" s="31"/>
      <c r="E109" s="31"/>
    </row>
    <row r="110" spans="3:5" ht="18.75">
      <c r="C110" s="31"/>
      <c r="D110" s="31"/>
      <c r="E110" s="31"/>
    </row>
    <row r="111" spans="3:5" ht="18.75">
      <c r="C111" s="31"/>
      <c r="D111" s="31"/>
      <c r="E111" s="31"/>
    </row>
    <row r="112" spans="3:5" ht="18.75">
      <c r="C112" s="31"/>
      <c r="D112" s="31"/>
      <c r="E112" s="31"/>
    </row>
    <row r="113" spans="3:5" ht="18.75">
      <c r="C113" s="31"/>
      <c r="D113" s="31"/>
      <c r="E113" s="31"/>
    </row>
    <row r="114" spans="3:5" ht="18.75">
      <c r="C114" s="31"/>
      <c r="D114" s="31"/>
      <c r="E114" s="31"/>
    </row>
    <row r="115" spans="3:5" ht="18.75">
      <c r="C115" s="31"/>
      <c r="D115" s="31"/>
      <c r="E115" s="31"/>
    </row>
    <row r="116" spans="3:5" ht="18.75">
      <c r="C116" s="31"/>
      <c r="D116" s="31"/>
      <c r="E116" s="31"/>
    </row>
    <row r="117" spans="3:5" ht="18.75">
      <c r="C117" s="31"/>
      <c r="D117" s="31"/>
      <c r="E117" s="31"/>
    </row>
    <row r="118" spans="3:5" ht="18.75">
      <c r="C118" s="31"/>
      <c r="D118" s="31"/>
      <c r="E118" s="31"/>
    </row>
    <row r="119" spans="3:5" ht="18.75">
      <c r="C119" s="31"/>
      <c r="D119" s="31"/>
      <c r="E119" s="31"/>
    </row>
    <row r="120" spans="3:5" ht="18.75">
      <c r="C120" s="31"/>
      <c r="D120" s="31"/>
      <c r="E120" s="31"/>
    </row>
    <row r="121" spans="3:5" ht="18.75">
      <c r="C121" s="31"/>
      <c r="D121" s="31"/>
      <c r="E121" s="31"/>
    </row>
    <row r="122" spans="3:5" ht="18.75">
      <c r="C122" s="31"/>
      <c r="D122" s="31"/>
      <c r="E122" s="31"/>
    </row>
    <row r="123" spans="3:5" ht="18.75">
      <c r="C123" s="31"/>
      <c r="D123" s="31"/>
      <c r="E123" s="31"/>
    </row>
    <row r="124" spans="3:5" ht="18.75">
      <c r="C124" s="31"/>
      <c r="D124" s="31"/>
      <c r="E124" s="31"/>
    </row>
    <row r="125" spans="3:5" ht="18.75">
      <c r="C125" s="31"/>
      <c r="D125" s="31"/>
      <c r="E125" s="31"/>
    </row>
    <row r="126" spans="3:5" ht="18.75">
      <c r="C126" s="31"/>
      <c r="D126" s="31"/>
      <c r="E126" s="31"/>
    </row>
    <row r="127" spans="3:5" ht="18.75">
      <c r="C127" s="31"/>
      <c r="D127" s="31"/>
      <c r="E127" s="31"/>
    </row>
    <row r="128" spans="3:5" ht="18.75">
      <c r="C128" s="31"/>
      <c r="D128" s="31"/>
      <c r="E128" s="31"/>
    </row>
    <row r="129" spans="3:5" ht="18.75">
      <c r="C129" s="31"/>
      <c r="D129" s="31"/>
      <c r="E129" s="31"/>
    </row>
    <row r="130" spans="3:5" ht="18.75">
      <c r="C130" s="31"/>
      <c r="D130" s="31"/>
      <c r="E130" s="31"/>
    </row>
    <row r="131" spans="3:5" ht="18.75">
      <c r="C131" s="31"/>
      <c r="D131" s="31"/>
      <c r="E131" s="31"/>
    </row>
    <row r="132" spans="3:5" ht="18.75">
      <c r="C132" s="31"/>
      <c r="D132" s="31"/>
      <c r="E132" s="31"/>
    </row>
    <row r="133" spans="3:5" ht="18.75">
      <c r="C133" s="31"/>
      <c r="D133" s="31"/>
      <c r="E133" s="31"/>
    </row>
    <row r="134" spans="3:5" ht="18.75">
      <c r="C134" s="31"/>
      <c r="D134" s="31"/>
      <c r="E134" s="31"/>
    </row>
    <row r="135" spans="3:5" ht="18.75">
      <c r="C135" s="31"/>
      <c r="D135" s="31"/>
      <c r="E135" s="31"/>
    </row>
    <row r="136" spans="3:5" ht="18.75">
      <c r="C136" s="31"/>
      <c r="D136" s="31"/>
      <c r="E136" s="31"/>
    </row>
    <row r="137" spans="3:5" ht="18.75">
      <c r="C137" s="31"/>
      <c r="D137" s="31"/>
      <c r="E137" s="31"/>
    </row>
    <row r="138" spans="3:5" ht="18.75">
      <c r="C138" s="31"/>
      <c r="D138" s="31"/>
      <c r="E138" s="31"/>
    </row>
    <row r="139" spans="3:5" ht="18.75">
      <c r="C139" s="31"/>
      <c r="D139" s="31"/>
      <c r="E139" s="31"/>
    </row>
    <row r="140" spans="3:5" ht="18.75">
      <c r="C140" s="31"/>
      <c r="D140" s="31"/>
      <c r="E140" s="31"/>
    </row>
    <row r="141" spans="3:5" ht="18.75">
      <c r="C141" s="31"/>
      <c r="D141" s="31"/>
      <c r="E141" s="31"/>
    </row>
    <row r="142" spans="3:5" ht="18.75">
      <c r="C142" s="31"/>
      <c r="D142" s="31"/>
      <c r="E142" s="31"/>
    </row>
    <row r="143" spans="3:5" ht="18.75">
      <c r="C143" s="31"/>
      <c r="D143" s="31"/>
      <c r="E143" s="31"/>
    </row>
    <row r="144" spans="3:5" ht="18.75">
      <c r="C144" s="31"/>
      <c r="D144" s="31"/>
      <c r="E144" s="31"/>
    </row>
    <row r="145" spans="3:5" ht="18.75">
      <c r="C145" s="31"/>
      <c r="D145" s="31"/>
      <c r="E145" s="31"/>
    </row>
    <row r="146" spans="3:5" ht="18.75">
      <c r="C146" s="31"/>
      <c r="D146" s="31"/>
      <c r="E146" s="31"/>
    </row>
    <row r="147" spans="3:5" ht="18.75">
      <c r="C147" s="31"/>
      <c r="D147" s="31"/>
      <c r="E147" s="31"/>
    </row>
    <row r="148" spans="3:5" ht="18.75">
      <c r="C148" s="31"/>
      <c r="D148" s="31"/>
      <c r="E148" s="31"/>
    </row>
    <row r="149" spans="3:5" ht="18.75">
      <c r="C149" s="31"/>
      <c r="D149" s="31"/>
      <c r="E149" s="31"/>
    </row>
    <row r="150" spans="3:5" ht="18.75">
      <c r="C150" s="31"/>
      <c r="D150" s="31"/>
      <c r="E150" s="31"/>
    </row>
    <row r="151" spans="3:5" ht="18.75">
      <c r="C151" s="31"/>
      <c r="D151" s="31"/>
      <c r="E151" s="31"/>
    </row>
    <row r="152" spans="3:5" ht="18.75">
      <c r="C152" s="31"/>
      <c r="D152" s="31"/>
      <c r="E152" s="31"/>
    </row>
    <row r="153" spans="3:5" ht="18.75">
      <c r="C153" s="31"/>
      <c r="D153" s="31"/>
      <c r="E153" s="31"/>
    </row>
    <row r="154" spans="3:5" ht="18.75">
      <c r="C154" s="31"/>
      <c r="D154" s="31"/>
      <c r="E154" s="31"/>
    </row>
    <row r="155" spans="3:5" ht="18.75">
      <c r="C155" s="31"/>
      <c r="D155" s="31"/>
      <c r="E155" s="31"/>
    </row>
    <row r="156" spans="3:5" ht="18.75">
      <c r="C156" s="31"/>
      <c r="D156" s="31"/>
      <c r="E156" s="31"/>
    </row>
    <row r="157" spans="3:5" ht="18.75">
      <c r="C157" s="31"/>
      <c r="D157" s="31"/>
      <c r="E157" s="31"/>
    </row>
    <row r="158" spans="3:5" ht="18.75">
      <c r="C158" s="31"/>
      <c r="D158" s="31"/>
      <c r="E158" s="31"/>
    </row>
    <row r="159" spans="3:5" ht="18.75">
      <c r="C159" s="31"/>
      <c r="D159" s="31"/>
      <c r="E159" s="31"/>
    </row>
    <row r="160" spans="3:5" ht="18.75">
      <c r="C160" s="31"/>
      <c r="D160" s="31"/>
      <c r="E160" s="31"/>
    </row>
    <row r="161" spans="3:5" ht="18.75">
      <c r="C161" s="31"/>
      <c r="D161" s="31"/>
      <c r="E161" s="31"/>
    </row>
    <row r="162" spans="3:5" ht="18.75">
      <c r="C162" s="31"/>
      <c r="D162" s="31"/>
      <c r="E162" s="31"/>
    </row>
    <row r="163" spans="3:5" ht="18.75">
      <c r="C163" s="31"/>
      <c r="D163" s="31"/>
      <c r="E163" s="31"/>
    </row>
    <row r="164" spans="3:5" ht="18.75">
      <c r="C164" s="31"/>
      <c r="D164" s="31"/>
      <c r="E164" s="31"/>
    </row>
    <row r="165" spans="3:5" ht="18.75">
      <c r="C165" s="31"/>
      <c r="D165" s="31"/>
      <c r="E165" s="31"/>
    </row>
    <row r="166" spans="3:5" ht="18.75">
      <c r="C166" s="31"/>
      <c r="D166" s="31"/>
      <c r="E166" s="31"/>
    </row>
    <row r="167" spans="3:5" ht="18.75">
      <c r="C167" s="31"/>
      <c r="D167" s="31"/>
      <c r="E167" s="31"/>
    </row>
    <row r="168" spans="3:5" ht="18.75">
      <c r="C168" s="31"/>
      <c r="D168" s="31"/>
      <c r="E168" s="31"/>
    </row>
    <row r="169" spans="3:5" ht="18.75">
      <c r="C169" s="31"/>
      <c r="D169" s="31"/>
      <c r="E169" s="31"/>
    </row>
    <row r="170" spans="3:5" ht="18.75">
      <c r="C170" s="31"/>
      <c r="D170" s="31"/>
      <c r="E170" s="31"/>
    </row>
    <row r="171" spans="3:5" ht="18.75">
      <c r="C171" s="31"/>
      <c r="D171" s="31"/>
      <c r="E171" s="31"/>
    </row>
    <row r="172" spans="3:5" ht="18.75">
      <c r="C172" s="31"/>
      <c r="D172" s="31"/>
      <c r="E172" s="31"/>
    </row>
    <row r="173" spans="3:5" ht="18.75">
      <c r="C173" s="31"/>
      <c r="D173" s="31"/>
      <c r="E173" s="31"/>
    </row>
    <row r="174" spans="3:5" ht="18.75">
      <c r="C174" s="31"/>
      <c r="D174" s="31"/>
      <c r="E174" s="31"/>
    </row>
    <row r="175" spans="3:5" ht="18.75">
      <c r="C175" s="31"/>
      <c r="D175" s="31"/>
      <c r="E175" s="31"/>
    </row>
    <row r="176" spans="3:5" ht="18.75">
      <c r="C176" s="31"/>
      <c r="D176" s="31"/>
      <c r="E176" s="31"/>
    </row>
    <row r="177" spans="3:5" ht="18.75">
      <c r="C177" s="31"/>
      <c r="D177" s="31"/>
      <c r="E177" s="31"/>
    </row>
    <row r="178" spans="3:5" ht="18.75">
      <c r="C178" s="31"/>
      <c r="D178" s="31"/>
      <c r="E178" s="31"/>
    </row>
    <row r="179" spans="3:5" ht="18.75">
      <c r="C179" s="31"/>
      <c r="D179" s="31"/>
      <c r="E179" s="31"/>
    </row>
    <row r="180" spans="3:5" ht="18.75">
      <c r="C180" s="31"/>
      <c r="D180" s="31"/>
      <c r="E180" s="31"/>
    </row>
    <row r="181" spans="3:5" ht="18.75">
      <c r="C181" s="31"/>
      <c r="D181" s="31"/>
      <c r="E181" s="31"/>
    </row>
    <row r="182" spans="3:5" ht="18.75">
      <c r="C182" s="31"/>
      <c r="D182" s="31"/>
      <c r="E182" s="31"/>
    </row>
    <row r="183" spans="3:5" ht="18.75">
      <c r="C183" s="31"/>
      <c r="D183" s="31"/>
      <c r="E183" s="31"/>
    </row>
    <row r="184" spans="3:5" ht="18.75">
      <c r="C184" s="31"/>
      <c r="D184" s="31"/>
      <c r="E184" s="31"/>
    </row>
    <row r="185" spans="3:5" ht="18.75">
      <c r="C185" s="31"/>
      <c r="D185" s="31"/>
      <c r="E185" s="31"/>
    </row>
    <row r="186" spans="3:5" ht="18.75">
      <c r="C186" s="31"/>
      <c r="D186" s="31"/>
      <c r="E186" s="31"/>
    </row>
    <row r="187" spans="3:5" ht="18.75">
      <c r="C187" s="31"/>
      <c r="D187" s="31"/>
      <c r="E187" s="31"/>
    </row>
    <row r="188" spans="3:5" ht="18.75">
      <c r="C188" s="31"/>
      <c r="D188" s="31"/>
      <c r="E188" s="31"/>
    </row>
    <row r="189" spans="3:5" ht="18.75">
      <c r="C189" s="31"/>
      <c r="D189" s="31"/>
      <c r="E189" s="31"/>
    </row>
    <row r="190" spans="3:5" ht="18.75">
      <c r="C190" s="31"/>
      <c r="D190" s="31"/>
      <c r="E190" s="31"/>
    </row>
    <row r="191" spans="3:5" ht="18.75">
      <c r="C191" s="31"/>
      <c r="D191" s="31"/>
      <c r="E191" s="31"/>
    </row>
    <row r="192" spans="3:5" ht="18.75">
      <c r="C192" s="31"/>
      <c r="D192" s="31"/>
      <c r="E192" s="31"/>
    </row>
    <row r="193" spans="3:5" ht="18.75">
      <c r="C193" s="31"/>
      <c r="D193" s="31"/>
      <c r="E193" s="31"/>
    </row>
    <row r="194" spans="3:5" ht="18.75">
      <c r="C194" s="31"/>
      <c r="D194" s="31"/>
      <c r="E194" s="31"/>
    </row>
    <row r="195" spans="3:5" ht="18.75">
      <c r="C195" s="31"/>
      <c r="D195" s="31"/>
      <c r="E195" s="31"/>
    </row>
    <row r="196" spans="3:5" ht="18.75">
      <c r="C196" s="31"/>
      <c r="D196" s="31"/>
      <c r="E196" s="31"/>
    </row>
    <row r="197" spans="3:5" ht="18.75">
      <c r="C197" s="31"/>
      <c r="D197" s="31"/>
      <c r="E197" s="31"/>
    </row>
    <row r="198" spans="3:5" ht="18.75">
      <c r="C198" s="31"/>
      <c r="D198" s="31"/>
      <c r="E198" s="31"/>
    </row>
    <row r="199" spans="3:5" ht="18.75">
      <c r="C199" s="31"/>
      <c r="D199" s="31"/>
      <c r="E199" s="31"/>
    </row>
    <row r="200" spans="3:5" ht="18.75">
      <c r="C200" s="31"/>
      <c r="D200" s="31"/>
      <c r="E200" s="31"/>
    </row>
    <row r="201" spans="3:5" ht="18.75">
      <c r="C201" s="31"/>
      <c r="D201" s="31"/>
      <c r="E201" s="31"/>
    </row>
    <row r="202" spans="3:5" ht="18.75">
      <c r="C202" s="31"/>
      <c r="D202" s="31"/>
      <c r="E202" s="31"/>
    </row>
    <row r="203" spans="3:5" ht="18.75">
      <c r="C203" s="31"/>
      <c r="D203" s="31"/>
      <c r="E203" s="31"/>
    </row>
    <row r="204" spans="3:5" ht="18.75">
      <c r="C204" s="31"/>
      <c r="D204" s="31"/>
      <c r="E204" s="31"/>
    </row>
    <row r="205" spans="3:5" ht="18.75">
      <c r="C205" s="31"/>
      <c r="D205" s="31"/>
      <c r="E205" s="31"/>
    </row>
    <row r="206" spans="3:5" ht="18.75">
      <c r="C206" s="31"/>
      <c r="D206" s="31"/>
      <c r="E206" s="31"/>
    </row>
    <row r="207" spans="3:5" ht="18.75">
      <c r="C207" s="31"/>
      <c r="D207" s="31"/>
      <c r="E207" s="31"/>
    </row>
    <row r="208" spans="3:5" ht="18.75">
      <c r="C208" s="31"/>
      <c r="D208" s="31"/>
      <c r="E208" s="31"/>
    </row>
    <row r="209" spans="3:5" ht="18.75">
      <c r="C209" s="31"/>
      <c r="D209" s="31"/>
      <c r="E209" s="31"/>
    </row>
    <row r="210" spans="3:5" ht="18.75">
      <c r="C210" s="31"/>
      <c r="D210" s="31"/>
      <c r="E210" s="31"/>
    </row>
    <row r="211" spans="3:5" ht="18.75">
      <c r="C211" s="31"/>
      <c r="D211" s="31"/>
      <c r="E211" s="31"/>
    </row>
    <row r="212" spans="3:5" ht="18.75">
      <c r="C212" s="31"/>
      <c r="D212" s="31"/>
      <c r="E212" s="31"/>
    </row>
    <row r="213" spans="3:5" ht="18.75">
      <c r="C213" s="31"/>
      <c r="D213" s="31"/>
      <c r="E213" s="31"/>
    </row>
    <row r="214" spans="3:5" ht="18.75">
      <c r="C214" s="31"/>
      <c r="D214" s="31"/>
      <c r="E214" s="31"/>
    </row>
    <row r="215" spans="3:5" ht="18.75">
      <c r="C215" s="31"/>
      <c r="D215" s="31"/>
      <c r="E215" s="31"/>
    </row>
    <row r="216" spans="3:5" ht="18.75">
      <c r="C216" s="31"/>
      <c r="D216" s="31"/>
      <c r="E216" s="31"/>
    </row>
    <row r="217" spans="3:5" ht="18.75">
      <c r="C217" s="31"/>
      <c r="D217" s="31"/>
      <c r="E217" s="31"/>
    </row>
    <row r="218" spans="3:5" ht="18.75">
      <c r="C218" s="31"/>
      <c r="D218" s="31"/>
      <c r="E218" s="31"/>
    </row>
    <row r="219" spans="3:5" ht="18.75">
      <c r="C219" s="31"/>
      <c r="D219" s="31"/>
      <c r="E219" s="31"/>
    </row>
    <row r="220" spans="3:5" ht="18.75">
      <c r="C220" s="31"/>
      <c r="D220" s="31"/>
      <c r="E220" s="31"/>
    </row>
    <row r="221" spans="3:5" ht="18.75">
      <c r="C221" s="31"/>
      <c r="D221" s="31"/>
      <c r="E221" s="31"/>
    </row>
    <row r="222" spans="3:5" ht="18.75">
      <c r="C222" s="31"/>
      <c r="D222" s="31"/>
      <c r="E222" s="31"/>
    </row>
    <row r="223" spans="3:5" ht="18.75">
      <c r="C223" s="31"/>
      <c r="D223" s="31"/>
      <c r="E223" s="31"/>
    </row>
    <row r="224" spans="3:5" ht="18.75">
      <c r="C224" s="31"/>
      <c r="D224" s="31"/>
      <c r="E224" s="31"/>
    </row>
    <row r="225" spans="3:5" ht="18.75">
      <c r="C225" s="31"/>
      <c r="D225" s="31"/>
      <c r="E225" s="31"/>
    </row>
    <row r="226" spans="3:5" ht="18.75">
      <c r="C226" s="31"/>
      <c r="D226" s="31"/>
      <c r="E226" s="31"/>
    </row>
    <row r="227" spans="3:5" ht="18.75">
      <c r="C227" s="31"/>
      <c r="D227" s="31"/>
      <c r="E227" s="31"/>
    </row>
    <row r="228" spans="3:5" ht="18.75">
      <c r="C228" s="31"/>
      <c r="D228" s="31"/>
      <c r="E228" s="31"/>
    </row>
    <row r="229" spans="3:5" ht="18.75">
      <c r="C229" s="31"/>
      <c r="D229" s="31"/>
      <c r="E229" s="31"/>
    </row>
    <row r="230" spans="3:5" ht="18.75">
      <c r="C230" s="31"/>
      <c r="D230" s="31"/>
      <c r="E230" s="31"/>
    </row>
    <row r="231" spans="3:5" ht="18.75">
      <c r="C231" s="31"/>
      <c r="D231" s="31"/>
      <c r="E231" s="31"/>
    </row>
    <row r="232" spans="3:5" ht="18.75">
      <c r="C232" s="31"/>
      <c r="D232" s="31"/>
      <c r="E232" s="31"/>
    </row>
    <row r="233" spans="3:5" ht="18.75">
      <c r="C233" s="31"/>
      <c r="D233" s="31"/>
      <c r="E233" s="31"/>
    </row>
    <row r="234" spans="3:5" ht="18.75">
      <c r="C234" s="31"/>
      <c r="D234" s="31"/>
      <c r="E234" s="31"/>
    </row>
    <row r="235" spans="3:5" ht="18.75">
      <c r="C235" s="31"/>
      <c r="D235" s="31"/>
      <c r="E235" s="31"/>
    </row>
    <row r="236" spans="3:5" ht="18.75">
      <c r="C236" s="31"/>
      <c r="D236" s="31"/>
      <c r="E236" s="31"/>
    </row>
    <row r="237" spans="3:5" ht="18.75">
      <c r="C237" s="31"/>
      <c r="D237" s="31"/>
      <c r="E237" s="31"/>
    </row>
    <row r="238" spans="3:5" ht="18.75">
      <c r="C238" s="31"/>
      <c r="D238" s="31"/>
      <c r="E238" s="31"/>
    </row>
    <row r="239" spans="3:5" ht="18.75">
      <c r="C239" s="31"/>
      <c r="D239" s="31"/>
      <c r="E239" s="31"/>
    </row>
    <row r="240" spans="3:5" ht="18.75">
      <c r="C240" s="31"/>
      <c r="D240" s="31"/>
      <c r="E240" s="31"/>
    </row>
    <row r="241" spans="3:5" ht="18.75">
      <c r="C241" s="31"/>
      <c r="D241" s="31"/>
      <c r="E241" s="31"/>
    </row>
    <row r="242" spans="3:5" ht="18.75">
      <c r="C242" s="31"/>
      <c r="D242" s="31"/>
      <c r="E242" s="31"/>
    </row>
    <row r="243" spans="3:5" ht="18.75">
      <c r="C243" s="31"/>
      <c r="D243" s="31"/>
      <c r="E243" s="31"/>
    </row>
    <row r="244" spans="3:5" ht="18.75">
      <c r="C244" s="31"/>
      <c r="D244" s="31"/>
      <c r="E244" s="31"/>
    </row>
    <row r="245" spans="3:5" ht="18.75">
      <c r="C245" s="31"/>
      <c r="D245" s="31"/>
      <c r="E245" s="31"/>
    </row>
    <row r="246" spans="3:5" ht="18.75">
      <c r="C246" s="31"/>
      <c r="D246" s="31"/>
      <c r="E246" s="31"/>
    </row>
    <row r="247" spans="3:5" ht="18.75">
      <c r="C247" s="31"/>
      <c r="D247" s="31"/>
      <c r="E247" s="31"/>
    </row>
    <row r="248" spans="3:5" ht="18.75">
      <c r="C248" s="31"/>
      <c r="D248" s="31"/>
      <c r="E248" s="31"/>
    </row>
    <row r="249" spans="3:5" ht="18.75">
      <c r="C249" s="31"/>
      <c r="D249" s="31"/>
      <c r="E249" s="31"/>
    </row>
    <row r="250" spans="3:5" ht="18.75">
      <c r="C250" s="31"/>
      <c r="D250" s="31"/>
      <c r="E250" s="31"/>
    </row>
    <row r="251" spans="3:5" ht="18.75">
      <c r="C251" s="31"/>
      <c r="D251" s="31"/>
      <c r="E251" s="31"/>
    </row>
    <row r="252" spans="3:5" ht="18.75">
      <c r="C252" s="31"/>
      <c r="D252" s="31"/>
      <c r="E252" s="31"/>
    </row>
    <row r="253" spans="3:5" ht="18.75">
      <c r="C253" s="31"/>
      <c r="D253" s="31"/>
      <c r="E253" s="31"/>
    </row>
    <row r="254" spans="3:5" ht="18.75">
      <c r="C254" s="31"/>
      <c r="D254" s="31"/>
      <c r="E254" s="31"/>
    </row>
    <row r="255" spans="3:5" ht="18.75">
      <c r="C255" s="31"/>
      <c r="D255" s="31"/>
      <c r="E255" s="31"/>
    </row>
    <row r="256" spans="3:5" ht="18.75">
      <c r="C256" s="31"/>
      <c r="D256" s="31"/>
      <c r="E256" s="31"/>
    </row>
    <row r="257" spans="3:5" ht="18.75">
      <c r="C257" s="31"/>
      <c r="D257" s="31"/>
      <c r="E257" s="31"/>
    </row>
    <row r="258" spans="3:5" ht="18.75">
      <c r="C258" s="31"/>
      <c r="D258" s="31"/>
      <c r="E258" s="31"/>
    </row>
    <row r="259" spans="3:5" ht="18.75">
      <c r="C259" s="31"/>
      <c r="D259" s="31"/>
      <c r="E259" s="31"/>
    </row>
    <row r="260" spans="3:5" ht="18.75">
      <c r="C260" s="31"/>
      <c r="D260" s="31"/>
      <c r="E260" s="31"/>
    </row>
    <row r="261" spans="3:5" ht="18.75">
      <c r="C261" s="31"/>
      <c r="D261" s="31"/>
      <c r="E261" s="31"/>
    </row>
    <row r="262" spans="3:5" ht="18.75">
      <c r="C262" s="31"/>
      <c r="D262" s="31"/>
      <c r="E262" s="31"/>
    </row>
    <row r="263" spans="3:5" ht="18.75">
      <c r="C263" s="31"/>
      <c r="D263" s="31"/>
      <c r="E263" s="31"/>
    </row>
    <row r="264" spans="3:5" ht="18.75">
      <c r="C264" s="31"/>
      <c r="D264" s="31"/>
      <c r="E264" s="31"/>
    </row>
    <row r="265" spans="3:5" ht="18.75">
      <c r="C265" s="31"/>
      <c r="D265" s="31"/>
      <c r="E265" s="31"/>
    </row>
    <row r="266" spans="3:5" ht="18.75">
      <c r="C266" s="31"/>
      <c r="D266" s="31"/>
      <c r="E266" s="31"/>
    </row>
    <row r="267" spans="3:5" ht="18.75">
      <c r="C267" s="31"/>
      <c r="D267" s="31"/>
      <c r="E267" s="31"/>
    </row>
    <row r="268" spans="3:5" ht="18.75">
      <c r="C268" s="31"/>
      <c r="D268" s="31"/>
      <c r="E268" s="31"/>
    </row>
    <row r="269" spans="3:5" ht="18.75">
      <c r="C269" s="31"/>
      <c r="D269" s="31"/>
      <c r="E269" s="31"/>
    </row>
    <row r="270" spans="3:5" ht="18.75">
      <c r="C270" s="31"/>
      <c r="D270" s="31"/>
      <c r="E270" s="31"/>
    </row>
    <row r="271" spans="3:5" ht="18.75">
      <c r="C271" s="31"/>
      <c r="D271" s="31"/>
      <c r="E271" s="31"/>
    </row>
    <row r="272" spans="3:5" ht="18.75">
      <c r="C272" s="31"/>
      <c r="D272" s="31"/>
      <c r="E272" s="31"/>
    </row>
    <row r="273" spans="3:5" ht="18.75">
      <c r="C273" s="31"/>
      <c r="D273" s="31"/>
      <c r="E273" s="31"/>
    </row>
    <row r="274" spans="3:5" ht="18.75">
      <c r="C274" s="31"/>
      <c r="D274" s="31"/>
      <c r="E274" s="31"/>
    </row>
    <row r="275" spans="3:5" ht="18.75">
      <c r="C275" s="31"/>
      <c r="D275" s="31"/>
      <c r="E275" s="31"/>
    </row>
    <row r="276" spans="3:5" ht="18.75">
      <c r="C276" s="31"/>
      <c r="D276" s="31"/>
      <c r="E276" s="31"/>
    </row>
    <row r="277" spans="3:5" ht="18.75">
      <c r="C277" s="31"/>
      <c r="D277" s="31"/>
      <c r="E277" s="31"/>
    </row>
    <row r="278" spans="3:5" ht="18.75">
      <c r="C278" s="31"/>
      <c r="D278" s="31"/>
      <c r="E278" s="31"/>
    </row>
    <row r="279" spans="3:5" ht="18.75">
      <c r="C279" s="31"/>
      <c r="D279" s="31"/>
      <c r="E279" s="31"/>
    </row>
    <row r="280" spans="3:5" ht="18.75">
      <c r="C280" s="31"/>
      <c r="D280" s="31"/>
      <c r="E280" s="31"/>
    </row>
  </sheetData>
  <sheetProtection/>
  <mergeCells count="13">
    <mergeCell ref="A33:B33"/>
    <mergeCell ref="A34:B34"/>
    <mergeCell ref="A35:B35"/>
    <mergeCell ref="A2:G2"/>
    <mergeCell ref="A3:G3"/>
    <mergeCell ref="A6:G6"/>
    <mergeCell ref="A7:G7"/>
    <mergeCell ref="A31:G31"/>
    <mergeCell ref="A5:G5"/>
    <mergeCell ref="A4:G4"/>
    <mergeCell ref="A1:B1"/>
    <mergeCell ref="E1:G1"/>
    <mergeCell ref="A32:B32"/>
  </mergeCells>
  <printOptions horizontalCentered="1"/>
  <pageMargins left="0.5" right="0.5" top="0.5" bottom="0.5" header="0" footer="0"/>
  <pageSetup fitToHeight="1" fitToWidth="1"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view="pageBreakPreview" zoomScale="115" zoomScaleSheetLayoutView="115" workbookViewId="0" topLeftCell="A7">
      <selection activeCell="D9" sqref="D9"/>
    </sheetView>
  </sheetViews>
  <sheetFormatPr defaultColWidth="9.140625" defaultRowHeight="15"/>
  <cols>
    <col min="1" max="1" width="7.28125" style="11" customWidth="1"/>
    <col min="2" max="2" width="60.00390625" style="11" customWidth="1"/>
    <col min="3" max="3" width="14.140625" style="11" customWidth="1"/>
    <col min="4" max="4" width="17.28125" style="11" customWidth="1"/>
    <col min="5" max="5" width="16.7109375" style="11" customWidth="1"/>
    <col min="6" max="6" width="15.8515625" style="11" customWidth="1"/>
    <col min="7" max="7" width="13.8515625" style="11" customWidth="1"/>
    <col min="8" max="16384" width="9.140625" style="11" customWidth="1"/>
  </cols>
  <sheetData>
    <row r="1" spans="1:7" s="10" customFormat="1" ht="31.5" customHeight="1">
      <c r="A1" s="75" t="s">
        <v>27</v>
      </c>
      <c r="B1" s="75"/>
      <c r="C1" s="75"/>
      <c r="D1" s="75"/>
      <c r="E1" s="75"/>
      <c r="F1" s="75"/>
      <c r="G1" s="75"/>
    </row>
    <row r="2" spans="1:7" s="10" customFormat="1" ht="31.5" customHeight="1">
      <c r="A2" s="75" t="s">
        <v>8</v>
      </c>
      <c r="B2" s="75"/>
      <c r="C2" s="75"/>
      <c r="D2" s="75"/>
      <c r="E2" s="75"/>
      <c r="F2" s="75"/>
      <c r="G2" s="75"/>
    </row>
    <row r="3" spans="1:7" s="10" customFormat="1" ht="45.75" customHeight="1">
      <c r="A3" s="76" t="s">
        <v>127</v>
      </c>
      <c r="B3" s="76"/>
      <c r="C3" s="76"/>
      <c r="D3" s="76"/>
      <c r="E3" s="76"/>
      <c r="F3" s="76"/>
      <c r="G3" s="76"/>
    </row>
    <row r="4" spans="1:7" s="10" customFormat="1" ht="78.75" customHeight="1">
      <c r="A4" s="88" t="s">
        <v>123</v>
      </c>
      <c r="B4" s="88"/>
      <c r="C4" s="88"/>
      <c r="D4" s="88"/>
      <c r="E4" s="88"/>
      <c r="F4" s="88"/>
      <c r="G4" s="88"/>
    </row>
    <row r="5" spans="1:7" ht="18.75">
      <c r="A5" s="78" t="s">
        <v>49</v>
      </c>
      <c r="B5" s="78"/>
      <c r="C5" s="78"/>
      <c r="D5" s="78"/>
      <c r="E5" s="78"/>
      <c r="F5" s="78"/>
      <c r="G5" s="78"/>
    </row>
    <row r="6" spans="1:7" s="8" customFormat="1" ht="91.5" customHeight="1">
      <c r="A6" s="21" t="s">
        <v>11</v>
      </c>
      <c r="B6" s="21" t="s">
        <v>9</v>
      </c>
      <c r="C6" s="21" t="s">
        <v>47</v>
      </c>
      <c r="D6" s="21" t="s">
        <v>124</v>
      </c>
      <c r="E6" s="21" t="s">
        <v>125</v>
      </c>
      <c r="F6" s="39" t="s">
        <v>29</v>
      </c>
      <c r="G6" s="21" t="s">
        <v>10</v>
      </c>
    </row>
    <row r="7" spans="1:7" s="13" customFormat="1" ht="15.7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40">
        <v>6</v>
      </c>
      <c r="G7" s="12">
        <v>7</v>
      </c>
    </row>
    <row r="8" spans="1:7" ht="60.75" customHeight="1">
      <c r="A8" s="64">
        <v>1</v>
      </c>
      <c r="B8" s="58" t="s">
        <v>103</v>
      </c>
      <c r="C8" s="15">
        <v>300</v>
      </c>
      <c r="D8" s="15">
        <v>0</v>
      </c>
      <c r="E8" s="15">
        <v>0</v>
      </c>
      <c r="F8" s="41">
        <f>E8*100/C8</f>
        <v>0</v>
      </c>
      <c r="G8" s="15">
        <v>0</v>
      </c>
    </row>
    <row r="9" spans="1:7" ht="51" customHeight="1">
      <c r="A9" s="72">
        <v>2</v>
      </c>
      <c r="B9" s="58" t="s">
        <v>107</v>
      </c>
      <c r="C9" s="15">
        <v>5030</v>
      </c>
      <c r="D9" s="15">
        <v>0</v>
      </c>
      <c r="E9" s="15">
        <v>0</v>
      </c>
      <c r="F9" s="15">
        <f>E9*100/C9</f>
        <v>0</v>
      </c>
      <c r="G9" s="15">
        <v>0</v>
      </c>
    </row>
    <row r="10" spans="1:7" ht="54.75" customHeight="1">
      <c r="A10" s="72">
        <v>3</v>
      </c>
      <c r="B10" s="58" t="s">
        <v>108</v>
      </c>
      <c r="C10" s="15">
        <v>150</v>
      </c>
      <c r="D10" s="15">
        <v>0</v>
      </c>
      <c r="E10" s="15">
        <v>0</v>
      </c>
      <c r="F10" s="15">
        <f>E10*100/C10</f>
        <v>0</v>
      </c>
      <c r="G10" s="15">
        <v>0</v>
      </c>
    </row>
    <row r="11" spans="1:7" ht="51.75" customHeight="1">
      <c r="A11" s="72">
        <v>4</v>
      </c>
      <c r="B11" s="58" t="s">
        <v>119</v>
      </c>
      <c r="C11" s="15">
        <v>220</v>
      </c>
      <c r="D11" s="15">
        <v>0</v>
      </c>
      <c r="E11" s="15">
        <v>0</v>
      </c>
      <c r="F11" s="41">
        <f>E11*100/C11</f>
        <v>0</v>
      </c>
      <c r="G11" s="15">
        <v>0</v>
      </c>
    </row>
    <row r="12" spans="3:5" ht="18.75">
      <c r="C12" s="31"/>
      <c r="D12" s="31"/>
      <c r="E12" s="31"/>
    </row>
    <row r="13" spans="3:5" ht="18.75">
      <c r="C13" s="31"/>
      <c r="D13" s="31"/>
      <c r="E13" s="31"/>
    </row>
    <row r="14" spans="3:5" ht="18.75">
      <c r="C14" s="31"/>
      <c r="D14" s="31"/>
      <c r="E14" s="31"/>
    </row>
    <row r="15" spans="3:5" ht="18.75">
      <c r="C15" s="31"/>
      <c r="D15" s="31"/>
      <c r="E15" s="31"/>
    </row>
    <row r="16" spans="3:5" ht="18.75">
      <c r="C16" s="31"/>
      <c r="D16" s="31"/>
      <c r="E16" s="31"/>
    </row>
  </sheetData>
  <sheetProtection/>
  <mergeCells count="5">
    <mergeCell ref="A5:G5"/>
    <mergeCell ref="A4:G4"/>
    <mergeCell ref="A3:G3"/>
    <mergeCell ref="A1:G1"/>
    <mergeCell ref="A2:G2"/>
  </mergeCells>
  <printOptions horizontalCentered="1"/>
  <pageMargins left="0.5" right="0.5" top="0.75" bottom="0.75" header="0" footer="0"/>
  <pageSetup fitToHeight="2" fitToWidth="1" horizontalDpi="600" verticalDpi="6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view="pageBreakPreview" zoomScale="115" zoomScaleSheetLayoutView="115" workbookViewId="0" topLeftCell="A1">
      <selection activeCell="D9" sqref="D9"/>
    </sheetView>
  </sheetViews>
  <sheetFormatPr defaultColWidth="9.140625" defaultRowHeight="15"/>
  <cols>
    <col min="1" max="1" width="7.28125" style="11" customWidth="1"/>
    <col min="2" max="2" width="60.00390625" style="11" customWidth="1"/>
    <col min="3" max="3" width="14.140625" style="11" customWidth="1"/>
    <col min="4" max="4" width="17.28125" style="11" customWidth="1"/>
    <col min="5" max="5" width="16.7109375" style="11" customWidth="1"/>
    <col min="6" max="6" width="15.8515625" style="11" customWidth="1"/>
    <col min="7" max="7" width="16.00390625" style="11" customWidth="1"/>
    <col min="8" max="16384" width="9.140625" style="11" customWidth="1"/>
  </cols>
  <sheetData>
    <row r="1" spans="1:7" s="10" customFormat="1" ht="31.5" customHeight="1">
      <c r="A1" s="75" t="s">
        <v>27</v>
      </c>
      <c r="B1" s="75"/>
      <c r="C1" s="75"/>
      <c r="D1" s="75"/>
      <c r="E1" s="75"/>
      <c r="F1" s="75"/>
      <c r="G1" s="75"/>
    </row>
    <row r="2" spans="1:7" s="10" customFormat="1" ht="31.5" customHeight="1">
      <c r="A2" s="75" t="s">
        <v>8</v>
      </c>
      <c r="B2" s="75"/>
      <c r="C2" s="75"/>
      <c r="D2" s="75"/>
      <c r="E2" s="75"/>
      <c r="F2" s="75"/>
      <c r="G2" s="75"/>
    </row>
    <row r="3" spans="1:7" s="10" customFormat="1" ht="41.25" customHeight="1">
      <c r="A3" s="76" t="s">
        <v>128</v>
      </c>
      <c r="B3" s="75"/>
      <c r="C3" s="75"/>
      <c r="D3" s="75"/>
      <c r="E3" s="75"/>
      <c r="F3" s="75"/>
      <c r="G3" s="75"/>
    </row>
    <row r="4" spans="1:7" s="10" customFormat="1" ht="57" customHeight="1">
      <c r="A4" s="89" t="s">
        <v>126</v>
      </c>
      <c r="B4" s="89"/>
      <c r="C4" s="89"/>
      <c r="D4" s="89"/>
      <c r="E4" s="89"/>
      <c r="F4" s="89"/>
      <c r="G4" s="89"/>
    </row>
    <row r="5" spans="1:7" ht="18.75">
      <c r="A5" s="78" t="s">
        <v>49</v>
      </c>
      <c r="B5" s="78"/>
      <c r="C5" s="78"/>
      <c r="D5" s="78"/>
      <c r="E5" s="78"/>
      <c r="F5" s="78"/>
      <c r="G5" s="78"/>
    </row>
    <row r="6" spans="1:7" s="8" customFormat="1" ht="91.5" customHeight="1">
      <c r="A6" s="21" t="s">
        <v>11</v>
      </c>
      <c r="B6" s="21" t="s">
        <v>9</v>
      </c>
      <c r="C6" s="21" t="str">
        <f>Summary!C8</f>
        <v>Provision 2016-17</v>
      </c>
      <c r="D6" s="21" t="str">
        <f>Summary!D8</f>
        <v>Grant Allocation April-16 to Oct-16</v>
      </c>
      <c r="E6" s="21" t="str">
        <f>Summary!E8</f>
        <v>Expenditure October 2016</v>
      </c>
      <c r="F6" s="39" t="s">
        <v>29</v>
      </c>
      <c r="G6" s="21" t="s">
        <v>10</v>
      </c>
    </row>
    <row r="7" spans="1:7" s="13" customFormat="1" ht="15.7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40">
        <v>6</v>
      </c>
      <c r="G7" s="12">
        <v>7</v>
      </c>
    </row>
    <row r="8" spans="1:7" ht="45" customHeight="1">
      <c r="A8" s="64">
        <v>1</v>
      </c>
      <c r="B8" s="59" t="s">
        <v>53</v>
      </c>
      <c r="C8" s="15">
        <v>5</v>
      </c>
      <c r="D8" s="15">
        <v>4</v>
      </c>
      <c r="E8" s="15">
        <v>0</v>
      </c>
      <c r="F8" s="41">
        <f>E8*100/C8</f>
        <v>0</v>
      </c>
      <c r="G8" s="15">
        <f>E8*100/D8</f>
        <v>0</v>
      </c>
    </row>
    <row r="9" spans="1:7" ht="45" customHeight="1">
      <c r="A9" s="64">
        <v>2</v>
      </c>
      <c r="B9" s="59" t="s">
        <v>54</v>
      </c>
      <c r="C9" s="15">
        <v>12</v>
      </c>
      <c r="D9" s="15">
        <v>6</v>
      </c>
      <c r="E9" s="15">
        <v>0</v>
      </c>
      <c r="F9" s="41">
        <f>E9*100/C9</f>
        <v>0</v>
      </c>
      <c r="G9" s="15">
        <f>E9*100/D9</f>
        <v>0</v>
      </c>
    </row>
    <row r="10" spans="1:7" ht="45" customHeight="1">
      <c r="A10" s="64">
        <v>3</v>
      </c>
      <c r="B10" s="59" t="s">
        <v>57</v>
      </c>
      <c r="C10" s="15">
        <v>330</v>
      </c>
      <c r="D10" s="15">
        <v>250</v>
      </c>
      <c r="E10" s="15">
        <v>27.61</v>
      </c>
      <c r="F10" s="41">
        <f aca="true" t="shared" si="0" ref="F10:F18">E10*100/C10</f>
        <v>8.366666666666667</v>
      </c>
      <c r="G10" s="15">
        <f aca="true" t="shared" si="1" ref="G10:G17">E10*100/D10</f>
        <v>11.044</v>
      </c>
    </row>
    <row r="11" spans="1:7" ht="43.5">
      <c r="A11" s="64">
        <v>4</v>
      </c>
      <c r="B11" s="59" t="s">
        <v>58</v>
      </c>
      <c r="C11" s="15">
        <v>540</v>
      </c>
      <c r="D11" s="15">
        <v>183.77</v>
      </c>
      <c r="E11" s="15">
        <v>34.98</v>
      </c>
      <c r="F11" s="41">
        <f t="shared" si="0"/>
        <v>6.477777777777777</v>
      </c>
      <c r="G11" s="15">
        <f t="shared" si="1"/>
        <v>19.034662893834682</v>
      </c>
    </row>
    <row r="12" spans="1:7" ht="45" customHeight="1">
      <c r="A12" s="64">
        <v>6</v>
      </c>
      <c r="B12" s="59" t="s">
        <v>59</v>
      </c>
      <c r="C12" s="15">
        <v>56</v>
      </c>
      <c r="D12" s="15">
        <v>30</v>
      </c>
      <c r="E12" s="15">
        <v>9</v>
      </c>
      <c r="F12" s="41">
        <f t="shared" si="0"/>
        <v>16.071428571428573</v>
      </c>
      <c r="G12" s="15">
        <f t="shared" si="1"/>
        <v>30</v>
      </c>
    </row>
    <row r="13" spans="1:7" ht="45" customHeight="1">
      <c r="A13" s="64">
        <v>7</v>
      </c>
      <c r="B13" s="59" t="s">
        <v>60</v>
      </c>
      <c r="C13" s="15">
        <v>305.35</v>
      </c>
      <c r="D13" s="15">
        <v>0</v>
      </c>
      <c r="E13" s="15">
        <v>0</v>
      </c>
      <c r="F13" s="41">
        <f t="shared" si="0"/>
        <v>0</v>
      </c>
      <c r="G13" s="15">
        <v>0</v>
      </c>
    </row>
    <row r="14" spans="1:7" ht="45" customHeight="1">
      <c r="A14" s="64">
        <v>8</v>
      </c>
      <c r="B14" s="59" t="s">
        <v>62</v>
      </c>
      <c r="C14" s="15">
        <v>11</v>
      </c>
      <c r="D14" s="15">
        <v>5</v>
      </c>
      <c r="E14" s="15">
        <v>0</v>
      </c>
      <c r="F14" s="41">
        <f t="shared" si="0"/>
        <v>0</v>
      </c>
      <c r="G14" s="15">
        <f t="shared" si="1"/>
        <v>0</v>
      </c>
    </row>
    <row r="15" spans="1:7" ht="45" customHeight="1">
      <c r="A15" s="64">
        <v>9</v>
      </c>
      <c r="B15" s="59" t="s">
        <v>63</v>
      </c>
      <c r="C15" s="15">
        <v>0.1</v>
      </c>
      <c r="D15" s="15">
        <v>0</v>
      </c>
      <c r="E15" s="15">
        <v>0</v>
      </c>
      <c r="F15" s="41">
        <f t="shared" si="0"/>
        <v>0</v>
      </c>
      <c r="G15" s="15">
        <v>0</v>
      </c>
    </row>
    <row r="16" spans="1:7" ht="42.75" customHeight="1">
      <c r="A16" s="64">
        <v>10</v>
      </c>
      <c r="B16" s="59" t="s">
        <v>65</v>
      </c>
      <c r="C16" s="15">
        <v>40</v>
      </c>
      <c r="D16" s="15">
        <v>5</v>
      </c>
      <c r="E16" s="15">
        <v>0</v>
      </c>
      <c r="F16" s="41">
        <f t="shared" si="0"/>
        <v>0</v>
      </c>
      <c r="G16" s="15">
        <f t="shared" si="1"/>
        <v>0</v>
      </c>
    </row>
    <row r="17" spans="1:7" ht="62.25" customHeight="1">
      <c r="A17" s="64">
        <v>11</v>
      </c>
      <c r="B17" s="59" t="s">
        <v>66</v>
      </c>
      <c r="C17" s="15">
        <v>5</v>
      </c>
      <c r="D17" s="15">
        <v>5</v>
      </c>
      <c r="E17" s="15">
        <v>0.46</v>
      </c>
      <c r="F17" s="41">
        <f t="shared" si="0"/>
        <v>9.2</v>
      </c>
      <c r="G17" s="15">
        <f t="shared" si="1"/>
        <v>9.2</v>
      </c>
    </row>
    <row r="18" spans="1:7" ht="65.25">
      <c r="A18" s="64">
        <v>12</v>
      </c>
      <c r="B18" s="59" t="s">
        <v>67</v>
      </c>
      <c r="C18" s="15">
        <v>3</v>
      </c>
      <c r="D18" s="15">
        <v>0</v>
      </c>
      <c r="E18" s="15">
        <v>0</v>
      </c>
      <c r="F18" s="41">
        <f t="shared" si="0"/>
        <v>0</v>
      </c>
      <c r="G18" s="15">
        <v>0</v>
      </c>
    </row>
    <row r="19" spans="1:7" ht="43.5" customHeight="1">
      <c r="A19" s="64">
        <v>13</v>
      </c>
      <c r="B19" s="59" t="s">
        <v>70</v>
      </c>
      <c r="C19" s="15">
        <v>11</v>
      </c>
      <c r="D19" s="15">
        <v>6</v>
      </c>
      <c r="E19" s="15">
        <v>1.89</v>
      </c>
      <c r="F19" s="41">
        <f aca="true" t="shared" si="2" ref="F19:F27">E19*100/C19</f>
        <v>17.181818181818183</v>
      </c>
      <c r="G19" s="15">
        <f aca="true" t="shared" si="3" ref="G19:G25">E19*100/D19</f>
        <v>31.5</v>
      </c>
    </row>
    <row r="20" spans="1:7" ht="37.5" customHeight="1">
      <c r="A20" s="64">
        <v>14</v>
      </c>
      <c r="B20" s="59" t="s">
        <v>71</v>
      </c>
      <c r="C20" s="15">
        <v>2312.96</v>
      </c>
      <c r="D20" s="15">
        <v>1156.49</v>
      </c>
      <c r="E20" s="15">
        <v>357.46</v>
      </c>
      <c r="F20" s="41">
        <f t="shared" si="2"/>
        <v>15.454655506364139</v>
      </c>
      <c r="G20" s="15">
        <f t="shared" si="3"/>
        <v>30.90904374443359</v>
      </c>
    </row>
    <row r="21" spans="1:7" ht="42.75" customHeight="1">
      <c r="A21" s="64">
        <v>15</v>
      </c>
      <c r="B21" s="59" t="s">
        <v>73</v>
      </c>
      <c r="C21" s="15">
        <v>243.93</v>
      </c>
      <c r="D21" s="15">
        <v>120</v>
      </c>
      <c r="E21" s="15">
        <v>38.68</v>
      </c>
      <c r="F21" s="41">
        <f t="shared" si="2"/>
        <v>15.857008158078136</v>
      </c>
      <c r="G21" s="15">
        <f t="shared" si="3"/>
        <v>32.233333333333334</v>
      </c>
    </row>
    <row r="22" spans="1:7" ht="84" customHeight="1">
      <c r="A22" s="64">
        <v>16</v>
      </c>
      <c r="B22" s="59" t="s">
        <v>76</v>
      </c>
      <c r="C22" s="15">
        <v>52</v>
      </c>
      <c r="D22" s="15">
        <v>52</v>
      </c>
      <c r="E22" s="15">
        <v>4.2</v>
      </c>
      <c r="F22" s="41">
        <f t="shared" si="2"/>
        <v>8.076923076923077</v>
      </c>
      <c r="G22" s="15">
        <f t="shared" si="3"/>
        <v>8.076923076923077</v>
      </c>
    </row>
    <row r="23" spans="1:7" ht="45" customHeight="1">
      <c r="A23" s="64">
        <v>17</v>
      </c>
      <c r="B23" s="58" t="s">
        <v>84</v>
      </c>
      <c r="C23" s="15">
        <v>21692.76</v>
      </c>
      <c r="D23" s="15">
        <v>10846.39</v>
      </c>
      <c r="E23" s="15">
        <v>3607.27</v>
      </c>
      <c r="F23" s="41">
        <f t="shared" si="2"/>
        <v>16.62891213473989</v>
      </c>
      <c r="G23" s="15">
        <f t="shared" si="3"/>
        <v>33.25779360690515</v>
      </c>
    </row>
    <row r="24" spans="1:7" ht="45" customHeight="1">
      <c r="A24" s="64">
        <v>18</v>
      </c>
      <c r="B24" s="58" t="s">
        <v>85</v>
      </c>
      <c r="C24" s="15">
        <v>1000</v>
      </c>
      <c r="D24" s="15">
        <v>500</v>
      </c>
      <c r="E24" s="15">
        <v>152.25</v>
      </c>
      <c r="F24" s="41">
        <f t="shared" si="2"/>
        <v>15.225</v>
      </c>
      <c r="G24" s="15">
        <f t="shared" si="3"/>
        <v>30.45</v>
      </c>
    </row>
    <row r="25" spans="1:7" ht="45" customHeight="1">
      <c r="A25" s="64">
        <v>19</v>
      </c>
      <c r="B25" s="58" t="s">
        <v>88</v>
      </c>
      <c r="C25" s="15">
        <v>376.2</v>
      </c>
      <c r="D25" s="15">
        <v>90</v>
      </c>
      <c r="E25" s="15">
        <v>32.02</v>
      </c>
      <c r="F25" s="41">
        <f t="shared" si="2"/>
        <v>8.511430090377461</v>
      </c>
      <c r="G25" s="15">
        <f t="shared" si="3"/>
        <v>35.57777777777778</v>
      </c>
    </row>
    <row r="26" spans="1:7" ht="41.25" customHeight="1">
      <c r="A26" s="64">
        <v>20</v>
      </c>
      <c r="B26" s="58" t="s">
        <v>89</v>
      </c>
      <c r="C26" s="15">
        <v>20</v>
      </c>
      <c r="D26" s="15">
        <v>0</v>
      </c>
      <c r="E26" s="15">
        <v>0</v>
      </c>
      <c r="F26" s="53">
        <f t="shared" si="2"/>
        <v>0</v>
      </c>
      <c r="G26" s="15">
        <v>0</v>
      </c>
    </row>
    <row r="27" spans="1:7" ht="43.5" customHeight="1">
      <c r="A27" s="64">
        <v>21</v>
      </c>
      <c r="B27" s="58" t="s">
        <v>90</v>
      </c>
      <c r="C27" s="15">
        <v>20</v>
      </c>
      <c r="D27" s="15">
        <v>0</v>
      </c>
      <c r="E27" s="15">
        <v>0</v>
      </c>
      <c r="F27" s="53">
        <f t="shared" si="2"/>
        <v>0</v>
      </c>
      <c r="G27" s="15">
        <v>0</v>
      </c>
    </row>
    <row r="28" spans="1:7" ht="45" customHeight="1">
      <c r="A28" s="64">
        <v>22</v>
      </c>
      <c r="B28" s="58" t="s">
        <v>94</v>
      </c>
      <c r="C28" s="15">
        <v>56</v>
      </c>
      <c r="D28" s="15">
        <v>0</v>
      </c>
      <c r="E28" s="15">
        <v>0</v>
      </c>
      <c r="F28" s="41">
        <v>0</v>
      </c>
      <c r="G28" s="15">
        <v>0</v>
      </c>
    </row>
    <row r="29" spans="1:7" ht="42.75" customHeight="1">
      <c r="A29" s="64">
        <v>23</v>
      </c>
      <c r="B29" s="58" t="s">
        <v>95</v>
      </c>
      <c r="C29" s="15">
        <v>40</v>
      </c>
      <c r="D29" s="15">
        <v>0</v>
      </c>
      <c r="E29" s="15">
        <v>0</v>
      </c>
      <c r="F29" s="41">
        <v>0</v>
      </c>
      <c r="G29" s="15">
        <v>0</v>
      </c>
    </row>
    <row r="30" spans="1:7" ht="41.25" customHeight="1">
      <c r="A30" s="64">
        <v>24</v>
      </c>
      <c r="B30" s="58" t="s">
        <v>98</v>
      </c>
      <c r="C30" s="15">
        <v>1406.01</v>
      </c>
      <c r="D30" s="15">
        <v>15.54</v>
      </c>
      <c r="E30" s="15">
        <v>15.54</v>
      </c>
      <c r="F30" s="41">
        <f>E30*100/C30</f>
        <v>1.105255296904005</v>
      </c>
      <c r="G30" s="15">
        <f>E30*100/D30</f>
        <v>100</v>
      </c>
    </row>
    <row r="31" spans="1:7" ht="60.75" customHeight="1">
      <c r="A31" s="64">
        <v>25</v>
      </c>
      <c r="B31" s="58" t="s">
        <v>101</v>
      </c>
      <c r="C31" s="15">
        <v>60</v>
      </c>
      <c r="D31" s="15">
        <v>28.54</v>
      </c>
      <c r="E31" s="15">
        <v>2.85</v>
      </c>
      <c r="F31" s="41">
        <v>4.75</v>
      </c>
      <c r="G31" s="15">
        <v>9.985984583041345</v>
      </c>
    </row>
    <row r="32" spans="1:7" ht="60.75" customHeight="1">
      <c r="A32" s="64">
        <v>26</v>
      </c>
      <c r="B32" s="58" t="s">
        <v>103</v>
      </c>
      <c r="C32" s="15">
        <v>300</v>
      </c>
      <c r="D32" s="15">
        <v>150</v>
      </c>
      <c r="E32" s="15">
        <v>0</v>
      </c>
      <c r="F32" s="41">
        <v>0</v>
      </c>
      <c r="G32" s="15">
        <v>0</v>
      </c>
    </row>
    <row r="33" spans="1:7" ht="60.75" customHeight="1">
      <c r="A33" s="64">
        <v>27</v>
      </c>
      <c r="B33" s="58" t="s">
        <v>104</v>
      </c>
      <c r="C33" s="15">
        <v>0.1</v>
      </c>
      <c r="D33" s="15">
        <v>0</v>
      </c>
      <c r="E33" s="15">
        <v>0</v>
      </c>
      <c r="F33" s="41">
        <v>0</v>
      </c>
      <c r="G33" s="15">
        <v>0</v>
      </c>
    </row>
    <row r="34" spans="1:7" ht="60.75" customHeight="1">
      <c r="A34" s="64">
        <v>28</v>
      </c>
      <c r="B34" s="58" t="s">
        <v>105</v>
      </c>
      <c r="C34" s="15">
        <v>70</v>
      </c>
      <c r="D34" s="15">
        <v>40</v>
      </c>
      <c r="E34" s="15">
        <v>6.5</v>
      </c>
      <c r="F34" s="41">
        <v>9.285714285714286</v>
      </c>
      <c r="G34" s="15">
        <v>16.25</v>
      </c>
    </row>
    <row r="35" spans="1:7" ht="43.5">
      <c r="A35" s="17">
        <v>29</v>
      </c>
      <c r="B35" s="58" t="s">
        <v>107</v>
      </c>
      <c r="C35" s="15">
        <v>5030</v>
      </c>
      <c r="D35" s="15">
        <v>2515</v>
      </c>
      <c r="E35" s="15">
        <v>0</v>
      </c>
      <c r="F35" s="15">
        <v>0</v>
      </c>
      <c r="G35" s="15">
        <v>0</v>
      </c>
    </row>
    <row r="36" spans="1:7" ht="43.5">
      <c r="A36" s="17">
        <v>30</v>
      </c>
      <c r="B36" s="58" t="s">
        <v>108</v>
      </c>
      <c r="C36" s="15">
        <v>150</v>
      </c>
      <c r="D36" s="15">
        <v>75</v>
      </c>
      <c r="E36" s="15">
        <v>0</v>
      </c>
      <c r="F36" s="15">
        <v>0</v>
      </c>
      <c r="G36" s="15">
        <v>0</v>
      </c>
    </row>
    <row r="37" spans="1:7" ht="45.75" customHeight="1">
      <c r="A37" s="17">
        <v>31</v>
      </c>
      <c r="B37" s="58" t="s">
        <v>111</v>
      </c>
      <c r="C37" s="15">
        <v>591</v>
      </c>
      <c r="D37" s="15">
        <v>240</v>
      </c>
      <c r="E37" s="15">
        <v>100</v>
      </c>
      <c r="F37" s="41">
        <v>16.920473773265652</v>
      </c>
      <c r="G37" s="15">
        <v>41.666666666666664</v>
      </c>
    </row>
    <row r="38" spans="1:7" ht="45.75" customHeight="1">
      <c r="A38" s="17">
        <v>32</v>
      </c>
      <c r="B38" s="58" t="s">
        <v>112</v>
      </c>
      <c r="C38" s="15">
        <v>65</v>
      </c>
      <c r="D38" s="15">
        <v>30</v>
      </c>
      <c r="E38" s="15">
        <v>5.22</v>
      </c>
      <c r="F38" s="41">
        <v>8.03076923076923</v>
      </c>
      <c r="G38" s="15">
        <v>17.4</v>
      </c>
    </row>
    <row r="39" spans="1:7" ht="45.75" customHeight="1">
      <c r="A39" s="17">
        <v>33</v>
      </c>
      <c r="B39" s="58" t="s">
        <v>113</v>
      </c>
      <c r="C39" s="15">
        <v>7510</v>
      </c>
      <c r="D39" s="15">
        <v>3755</v>
      </c>
      <c r="E39" s="15">
        <v>1314.42</v>
      </c>
      <c r="F39" s="41">
        <v>17.50226364846871</v>
      </c>
      <c r="G39" s="15">
        <v>35.00452729693742</v>
      </c>
    </row>
    <row r="40" spans="1:7" ht="45.75" customHeight="1">
      <c r="A40" s="17">
        <v>34</v>
      </c>
      <c r="B40" s="58" t="s">
        <v>114</v>
      </c>
      <c r="C40" s="15">
        <v>65</v>
      </c>
      <c r="D40" s="15">
        <v>65</v>
      </c>
      <c r="E40" s="15">
        <v>2.74</v>
      </c>
      <c r="F40" s="41">
        <v>4.2153846153846155</v>
      </c>
      <c r="G40" s="15">
        <v>4.2153846153846155</v>
      </c>
    </row>
    <row r="41" spans="1:7" ht="45.75" customHeight="1">
      <c r="A41" s="17">
        <v>35</v>
      </c>
      <c r="B41" s="58" t="s">
        <v>115</v>
      </c>
      <c r="C41" s="15">
        <v>0.1</v>
      </c>
      <c r="D41" s="15">
        <v>0</v>
      </c>
      <c r="E41" s="15">
        <v>0</v>
      </c>
      <c r="F41" s="41">
        <v>0</v>
      </c>
      <c r="G41" s="15">
        <v>0</v>
      </c>
    </row>
    <row r="42" spans="1:7" ht="43.5">
      <c r="A42" s="17">
        <v>36</v>
      </c>
      <c r="B42" s="58" t="s">
        <v>119</v>
      </c>
      <c r="C42" s="15">
        <v>220</v>
      </c>
      <c r="D42" s="15">
        <v>100</v>
      </c>
      <c r="E42" s="15">
        <v>0</v>
      </c>
      <c r="F42" s="41">
        <v>0</v>
      </c>
      <c r="G42" s="15">
        <v>0</v>
      </c>
    </row>
    <row r="43" spans="1:7" ht="45.75" customHeight="1">
      <c r="A43" s="17">
        <v>37</v>
      </c>
      <c r="B43" s="58" t="s">
        <v>120</v>
      </c>
      <c r="C43" s="15">
        <v>0.2</v>
      </c>
      <c r="D43" s="15">
        <v>0</v>
      </c>
      <c r="E43" s="15">
        <v>0</v>
      </c>
      <c r="F43" s="41">
        <v>0</v>
      </c>
      <c r="G43" s="15">
        <v>0</v>
      </c>
    </row>
    <row r="44" spans="1:7" ht="21.75">
      <c r="A44" s="17"/>
      <c r="B44" s="58"/>
      <c r="C44" s="15"/>
      <c r="D44" s="15"/>
      <c r="E44" s="15"/>
      <c r="F44" s="15"/>
      <c r="G44" s="15"/>
    </row>
  </sheetData>
  <sheetProtection/>
  <mergeCells count="5">
    <mergeCell ref="A4:G4"/>
    <mergeCell ref="A5:G5"/>
    <mergeCell ref="A1:G1"/>
    <mergeCell ref="A2:G2"/>
    <mergeCell ref="A3:G3"/>
  </mergeCells>
  <printOptions horizontalCentered="1"/>
  <pageMargins left="0.5" right="0.5" top="0.75" bottom="0.75" header="0" footer="0"/>
  <pageSetup fitToHeight="2" fitToWidth="1" horizontalDpi="600" verticalDpi="600" orientation="portrait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view="pageBreakPreview" zoomScale="115" zoomScaleSheetLayoutView="115" workbookViewId="0" topLeftCell="A1">
      <selection activeCell="D9" sqref="D9"/>
    </sheetView>
  </sheetViews>
  <sheetFormatPr defaultColWidth="9.140625" defaultRowHeight="15"/>
  <cols>
    <col min="1" max="1" width="7.28125" style="11" customWidth="1"/>
    <col min="2" max="2" width="60.00390625" style="11" customWidth="1"/>
    <col min="3" max="3" width="14.140625" style="11" customWidth="1"/>
    <col min="4" max="4" width="17.28125" style="11" customWidth="1"/>
    <col min="5" max="5" width="16.7109375" style="11" customWidth="1"/>
    <col min="6" max="6" width="15.8515625" style="11" customWidth="1"/>
    <col min="7" max="7" width="16.00390625" style="11" customWidth="1"/>
    <col min="8" max="16384" width="9.140625" style="11" customWidth="1"/>
  </cols>
  <sheetData>
    <row r="1" spans="1:7" s="10" customFormat="1" ht="31.5" customHeight="1">
      <c r="A1" s="75" t="s">
        <v>27</v>
      </c>
      <c r="B1" s="75"/>
      <c r="C1" s="75"/>
      <c r="D1" s="75"/>
      <c r="E1" s="75"/>
      <c r="F1" s="75"/>
      <c r="G1" s="75"/>
    </row>
    <row r="2" spans="1:7" s="10" customFormat="1" ht="31.5" customHeight="1">
      <c r="A2" s="75" t="s">
        <v>8</v>
      </c>
      <c r="B2" s="75"/>
      <c r="C2" s="75"/>
      <c r="D2" s="75"/>
      <c r="E2" s="75"/>
      <c r="F2" s="75"/>
      <c r="G2" s="75"/>
    </row>
    <row r="3" spans="1:7" s="10" customFormat="1" ht="41.25" customHeight="1">
      <c r="A3" s="76" t="s">
        <v>128</v>
      </c>
      <c r="B3" s="75"/>
      <c r="C3" s="75"/>
      <c r="D3" s="75"/>
      <c r="E3" s="75"/>
      <c r="F3" s="75"/>
      <c r="G3" s="75"/>
    </row>
    <row r="4" spans="1:7" s="10" customFormat="1" ht="57" customHeight="1">
      <c r="A4" s="89" t="s">
        <v>129</v>
      </c>
      <c r="B4" s="89"/>
      <c r="C4" s="89"/>
      <c r="D4" s="89"/>
      <c r="E4" s="89"/>
      <c r="F4" s="89"/>
      <c r="G4" s="89"/>
    </row>
    <row r="5" spans="1:7" ht="18.75">
      <c r="A5" s="78" t="s">
        <v>49</v>
      </c>
      <c r="B5" s="78"/>
      <c r="C5" s="78"/>
      <c r="D5" s="78"/>
      <c r="E5" s="78"/>
      <c r="F5" s="78"/>
      <c r="G5" s="78"/>
    </row>
    <row r="6" spans="1:7" s="8" customFormat="1" ht="91.5" customHeight="1">
      <c r="A6" s="21" t="s">
        <v>11</v>
      </c>
      <c r="B6" s="21" t="s">
        <v>9</v>
      </c>
      <c r="C6" s="21" t="str">
        <f>Summary!C8</f>
        <v>Provision 2016-17</v>
      </c>
      <c r="D6" s="21" t="str">
        <f>Summary!D8</f>
        <v>Grant Allocation April-16 to Oct-16</v>
      </c>
      <c r="E6" s="21" t="str">
        <f>Summary!E8</f>
        <v>Expenditure October 2016</v>
      </c>
      <c r="F6" s="39" t="s">
        <v>29</v>
      </c>
      <c r="G6" s="21" t="s">
        <v>10</v>
      </c>
    </row>
    <row r="7" spans="1:7" s="13" customFormat="1" ht="15.7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40">
        <v>6</v>
      </c>
      <c r="G7" s="12">
        <v>7</v>
      </c>
    </row>
    <row r="8" spans="1:7" ht="65.25">
      <c r="A8" s="64">
        <v>1</v>
      </c>
      <c r="B8" s="59" t="s">
        <v>67</v>
      </c>
      <c r="C8" s="15">
        <v>3</v>
      </c>
      <c r="D8" s="15">
        <v>0</v>
      </c>
      <c r="E8" s="15">
        <v>0</v>
      </c>
      <c r="F8" s="41">
        <v>0</v>
      </c>
      <c r="G8" s="15">
        <v>0</v>
      </c>
    </row>
    <row r="9" spans="1:7" ht="37.5" customHeight="1">
      <c r="A9" s="64">
        <v>2</v>
      </c>
      <c r="B9" s="59" t="s">
        <v>71</v>
      </c>
      <c r="C9" s="15">
        <v>2312.96</v>
      </c>
      <c r="D9" s="15">
        <v>1156.49</v>
      </c>
      <c r="E9" s="15">
        <v>357.46</v>
      </c>
      <c r="F9" s="41">
        <v>15.454655506364139</v>
      </c>
      <c r="G9" s="15">
        <v>30.90904374443359</v>
      </c>
    </row>
    <row r="10" spans="1:7" ht="45" customHeight="1">
      <c r="A10" s="64">
        <v>3</v>
      </c>
      <c r="B10" s="58" t="s">
        <v>84</v>
      </c>
      <c r="C10" s="15">
        <v>21692.76</v>
      </c>
      <c r="D10" s="15">
        <v>10846.39</v>
      </c>
      <c r="E10" s="15">
        <v>3607.27</v>
      </c>
      <c r="F10" s="41">
        <v>16.62891213473989</v>
      </c>
      <c r="G10" s="15">
        <v>33.25779360690515</v>
      </c>
    </row>
    <row r="11" spans="1:7" ht="45" customHeight="1">
      <c r="A11" s="64">
        <v>4</v>
      </c>
      <c r="B11" s="58" t="s">
        <v>85</v>
      </c>
      <c r="C11" s="15">
        <v>1000</v>
      </c>
      <c r="D11" s="15">
        <v>500</v>
      </c>
      <c r="E11" s="15">
        <v>152.25</v>
      </c>
      <c r="F11" s="41">
        <v>15.225</v>
      </c>
      <c r="G11" s="15">
        <v>30.45</v>
      </c>
    </row>
    <row r="12" spans="1:7" ht="41.25" customHeight="1">
      <c r="A12" s="64">
        <v>5</v>
      </c>
      <c r="B12" s="58" t="s">
        <v>89</v>
      </c>
      <c r="C12" s="15">
        <v>20</v>
      </c>
      <c r="D12" s="15">
        <v>0</v>
      </c>
      <c r="E12" s="15">
        <v>0</v>
      </c>
      <c r="F12" s="53">
        <v>0</v>
      </c>
      <c r="G12" s="15">
        <v>0</v>
      </c>
    </row>
    <row r="13" spans="1:7" ht="43.5" customHeight="1">
      <c r="A13" s="64">
        <v>6</v>
      </c>
      <c r="B13" s="58" t="s">
        <v>90</v>
      </c>
      <c r="C13" s="15">
        <v>20</v>
      </c>
      <c r="D13" s="15">
        <v>0</v>
      </c>
      <c r="E13" s="15">
        <v>0</v>
      </c>
      <c r="F13" s="53">
        <v>0</v>
      </c>
      <c r="G13" s="15">
        <v>0</v>
      </c>
    </row>
    <row r="14" spans="1:7" ht="60.75" customHeight="1">
      <c r="A14" s="64">
        <v>7</v>
      </c>
      <c r="B14" s="58" t="s">
        <v>103</v>
      </c>
      <c r="C14" s="15">
        <v>300</v>
      </c>
      <c r="D14" s="15">
        <v>150</v>
      </c>
      <c r="E14" s="15">
        <v>0</v>
      </c>
      <c r="F14" s="41">
        <v>0</v>
      </c>
      <c r="G14" s="15">
        <v>0</v>
      </c>
    </row>
    <row r="15" spans="1:7" ht="43.5">
      <c r="A15" s="17">
        <v>8</v>
      </c>
      <c r="B15" s="58" t="s">
        <v>107</v>
      </c>
      <c r="C15" s="15">
        <v>5030</v>
      </c>
      <c r="D15" s="15">
        <v>2515</v>
      </c>
      <c r="E15" s="15">
        <v>0</v>
      </c>
      <c r="F15" s="15">
        <v>0</v>
      </c>
      <c r="G15" s="15">
        <v>0</v>
      </c>
    </row>
    <row r="16" spans="1:7" ht="43.5">
      <c r="A16" s="17">
        <v>9</v>
      </c>
      <c r="B16" s="58" t="s">
        <v>108</v>
      </c>
      <c r="C16" s="15">
        <v>150</v>
      </c>
      <c r="D16" s="15">
        <v>75</v>
      </c>
      <c r="E16" s="15">
        <v>0</v>
      </c>
      <c r="F16" s="15">
        <v>0</v>
      </c>
      <c r="G16" s="15">
        <v>0</v>
      </c>
    </row>
    <row r="17" spans="1:7" ht="45.75" customHeight="1">
      <c r="A17" s="17">
        <v>10</v>
      </c>
      <c r="B17" s="58" t="s">
        <v>113</v>
      </c>
      <c r="C17" s="15">
        <v>7510</v>
      </c>
      <c r="D17" s="15">
        <v>3755</v>
      </c>
      <c r="E17" s="15">
        <v>1314.42</v>
      </c>
      <c r="F17" s="41">
        <v>17.50226364846871</v>
      </c>
      <c r="G17" s="15">
        <v>35.00452729693742</v>
      </c>
    </row>
    <row r="18" spans="1:7" ht="45.75" customHeight="1">
      <c r="A18" s="17">
        <v>11</v>
      </c>
      <c r="B18" s="58" t="s">
        <v>117</v>
      </c>
      <c r="C18" s="15">
        <v>330</v>
      </c>
      <c r="D18" s="15">
        <v>164.98</v>
      </c>
      <c r="E18" s="15">
        <v>67.63</v>
      </c>
      <c r="F18" s="41">
        <v>20.493939393939392</v>
      </c>
      <c r="G18" s="15">
        <v>40.992847617893084</v>
      </c>
    </row>
    <row r="19" spans="1:7" ht="45.75" customHeight="1">
      <c r="A19" s="17">
        <v>12</v>
      </c>
      <c r="B19" s="58" t="s">
        <v>118</v>
      </c>
      <c r="C19" s="15">
        <v>810</v>
      </c>
      <c r="D19" s="15">
        <v>405</v>
      </c>
      <c r="E19" s="15">
        <v>173.05</v>
      </c>
      <c r="F19" s="41">
        <v>21.364197530864196</v>
      </c>
      <c r="G19" s="15">
        <v>42.72839506172839</v>
      </c>
    </row>
    <row r="20" spans="1:7" ht="43.5">
      <c r="A20" s="17">
        <v>13</v>
      </c>
      <c r="B20" s="58" t="s">
        <v>119</v>
      </c>
      <c r="C20" s="15">
        <v>220</v>
      </c>
      <c r="D20" s="15">
        <v>100</v>
      </c>
      <c r="E20" s="15">
        <v>0</v>
      </c>
      <c r="F20" s="41">
        <v>0</v>
      </c>
      <c r="G20" s="15">
        <v>0</v>
      </c>
    </row>
    <row r="21" spans="1:7" ht="21.75">
      <c r="A21" s="17"/>
      <c r="B21" s="58"/>
      <c r="C21" s="15"/>
      <c r="D21" s="15"/>
      <c r="E21" s="15"/>
      <c r="F21" s="15"/>
      <c r="G21" s="15"/>
    </row>
  </sheetData>
  <sheetProtection/>
  <mergeCells count="5">
    <mergeCell ref="A1:G1"/>
    <mergeCell ref="A2:G2"/>
    <mergeCell ref="A3:G3"/>
    <mergeCell ref="A4:G4"/>
    <mergeCell ref="A5:G5"/>
  </mergeCells>
  <printOptions horizontalCentered="1"/>
  <pageMargins left="0.5" right="0.5" top="0.75" bottom="0.75" header="0" footer="0"/>
  <pageSetup fitToHeight="2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cp:lastPrinted>2016-11-02T08:16:13Z</cp:lastPrinted>
  <dcterms:created xsi:type="dcterms:W3CDTF">2001-12-31T19:06:00Z</dcterms:created>
  <dcterms:modified xsi:type="dcterms:W3CDTF">2016-11-08T14:43:05Z</dcterms:modified>
  <cp:category/>
  <cp:version/>
  <cp:contentType/>
  <cp:contentStatus/>
</cp:coreProperties>
</file>