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935" windowHeight="7950" activeTab="3"/>
  </bookViews>
  <sheets>
    <sheet name="Summary" sheetId="1" r:id="rId1"/>
    <sheet name="92 Non Plan" sheetId="2" r:id="rId2"/>
    <sheet name="95 Non Plan " sheetId="3" r:id="rId3"/>
    <sheet name="96 Non Plan " sheetId="4" r:id="rId4"/>
  </sheets>
  <definedNames>
    <definedName name="dd">'Summary'!$D$11</definedName>
    <definedName name="_xlnm.Print_Area" localSheetId="1">'92 Non Plan'!$A$1:$G$43</definedName>
    <definedName name="_xlnm.Print_Area" localSheetId="3">'96 Non Plan '!$A$1:$G$24</definedName>
    <definedName name="_xlnm.Print_Area" localSheetId="0">'Summary'!$A$1:$G$31</definedName>
  </definedNames>
  <calcPr fullCalcOnLoad="1"/>
</workbook>
</file>

<file path=xl/sharedStrings.xml><?xml version="1.0" encoding="utf-8"?>
<sst xmlns="http://schemas.openxmlformats.org/spreadsheetml/2006/main" count="107" uniqueCount="73">
  <si>
    <t xml:space="preserve">092 : 2235 : 02 : 001 : 01 ( SCW-(1) Directorate of Social Defence ) </t>
  </si>
  <si>
    <t xml:space="preserve">092 : 2235 : 02 : 101 : 01 ( SCW-6 Scholarship for physically handicapped Students ) </t>
  </si>
  <si>
    <t xml:space="preserve">092 : 2235 : 02 : 101 : 02 ( SCW-7 Supply of prostence Educational and auditory aid,to the Handicapped. ) </t>
  </si>
  <si>
    <t xml:space="preserve">092 : 2235 : 02 : 101 : 03 ( SCW-8 scheme for physically Handicapped. ) </t>
  </si>
  <si>
    <t xml:space="preserve">092 : 2235 : 02 : 101 : 05 ( SCW-14 Home for Aged and intirm ) </t>
  </si>
  <si>
    <t>101  :  Welfare of Physically Handicapped</t>
  </si>
  <si>
    <t>001  :  Direction &amp; Administration</t>
  </si>
  <si>
    <t>102  :  Child Welfare</t>
  </si>
  <si>
    <t xml:space="preserve">104  :  Welfare of Aged, Infirm and Destitute </t>
  </si>
  <si>
    <t xml:space="preserve">092 : 2235 : 02 : 104 : 02 ( SCW-39 Welfare for Poor Destitute ) </t>
  </si>
  <si>
    <t>106  :  Correctional Services</t>
  </si>
  <si>
    <t xml:space="preserve">092 : 2235 : 02 : 106 : 02 ( SCW-18-Implementation of International Year of Child Programme for Welfare of Children ) </t>
  </si>
  <si>
    <t>200  :  Other Programme</t>
  </si>
  <si>
    <t>800  :  Other Expenditure</t>
  </si>
  <si>
    <t xml:space="preserve">092 : 2235 : 02 : 800 : 01 ( SCW-23 Eradication of Beggery Rehabilitation programme for beggars ) </t>
  </si>
  <si>
    <t xml:space="preserve">095 : 2235 : 02 : 101 : 01 ( SCW-6 Scheduled Castes Sub-Plan Scholarships for Physically Handicapped Students. ) </t>
  </si>
  <si>
    <t>796  :  Tribal Area Sub Plan</t>
  </si>
  <si>
    <t xml:space="preserve">096 : 2235 : 02 : 796 : 05 ( SCW-8 Scheme for Welfare of physically handicapped ) </t>
  </si>
  <si>
    <t xml:space="preserve">096 : 2235 : 02 : 796 : 11 ( SCW-6-Scholarship for Physically handicapped ) </t>
  </si>
  <si>
    <t xml:space="preserve">096 : 2235 : 02 : 796 : 13 ( SCW-21-Establishment of an institution under Children Act. and expansion of existing institution ) </t>
  </si>
  <si>
    <t>Summary</t>
  </si>
  <si>
    <t xml:space="preserve">092 : 2235 : 02 : 102 : 04 ( SCW-10-A Setting of machinary for implementation of Social legislation and social reform under Child Marraige Restrain Act. )  </t>
  </si>
  <si>
    <t xml:space="preserve">092 : 2235 : 02 : 106 : 01 ( SCW-24-Welfare of Personers(Liason Service) in the Central Prison ) </t>
  </si>
  <si>
    <t xml:space="preserve">092 : 2235 : 02 : 200 : 01 ( SCW-34 Cash Assistance to infirm and Aged persons(Antyodaya) ) </t>
  </si>
  <si>
    <t>Total 92 Non Plan</t>
  </si>
  <si>
    <t>Total 95 Non Plan</t>
  </si>
  <si>
    <t>Total 96 Non Plan</t>
  </si>
  <si>
    <t>Grand Total  Non Plan</t>
  </si>
  <si>
    <t xml:space="preserve">092 : 2049 : 60 : 101 : 01 ( Interest of G.P.F. to employees of Physically Handicapped Voluntary Institution ) </t>
  </si>
  <si>
    <t>2049  :  Interest of G.P.F</t>
  </si>
  <si>
    <t xml:space="preserve">096 : 2235 : 02 : 796 : 01 ( Antyodaya ) </t>
  </si>
  <si>
    <t>Social Defence Department, Gujarat State, Gandhinagar</t>
  </si>
  <si>
    <t>Demand No.  92  Non Plan</t>
  </si>
  <si>
    <t>Name of the Scheme</t>
  </si>
  <si>
    <t xml:space="preserve">% against Grant Allocation </t>
  </si>
  <si>
    <t>Sr. No.</t>
  </si>
  <si>
    <t>Demand No.  95  Non Plan</t>
  </si>
  <si>
    <t>Demand No.  96  Non Plan</t>
  </si>
  <si>
    <t>SUMMARY</t>
  </si>
  <si>
    <t>Total  001</t>
  </si>
  <si>
    <t>Total  101</t>
  </si>
  <si>
    <t>Total  102</t>
  </si>
  <si>
    <t>Total  104</t>
  </si>
  <si>
    <t>Total  106</t>
  </si>
  <si>
    <t>Total  200</t>
  </si>
  <si>
    <t>Total  800</t>
  </si>
  <si>
    <t>Total  2049</t>
  </si>
  <si>
    <t>Total  796</t>
  </si>
  <si>
    <t xml:space="preserve"> Grand  Total  Non Plan</t>
  </si>
  <si>
    <t>Demand No. 92 NP</t>
  </si>
  <si>
    <t>Demand No. 95 NP</t>
  </si>
  <si>
    <t>Demand No. 96  NP</t>
  </si>
  <si>
    <t>Demand No.  92  NP</t>
  </si>
  <si>
    <t>Total 92 NP</t>
  </si>
  <si>
    <t>Demand No.  95  NP</t>
  </si>
  <si>
    <t>Total 95 NP</t>
  </si>
  <si>
    <t>Demand No.  96  NP</t>
  </si>
  <si>
    <t>Total 96 NP</t>
  </si>
  <si>
    <t>Social Justice and Empowerment Department</t>
  </si>
  <si>
    <t>092 : 2235 : 02 : 102 : 03 ( SCW-4-Juvenile Branch )                  - (C.S.S.)</t>
  </si>
  <si>
    <t>Gross Total 92 Non Plan</t>
  </si>
  <si>
    <t>Gross Total 92 NP</t>
  </si>
  <si>
    <r>
      <t xml:space="preserve">( </t>
    </r>
    <r>
      <rPr>
        <b/>
        <sz val="14"/>
        <color indexed="8"/>
        <rFont val="Rupee Foradian"/>
        <family val="2"/>
      </rPr>
      <t>Rs.</t>
    </r>
    <r>
      <rPr>
        <b/>
        <sz val="14"/>
        <color indexed="8"/>
        <rFont val="Calibri"/>
        <family val="2"/>
      </rPr>
      <t xml:space="preserve"> In Thousands )</t>
    </r>
  </si>
  <si>
    <r>
      <t xml:space="preserve">( </t>
    </r>
    <r>
      <rPr>
        <b/>
        <sz val="14"/>
        <color indexed="8"/>
        <rFont val="Rupee Foradian"/>
        <family val="0"/>
      </rPr>
      <t>Rs.</t>
    </r>
    <r>
      <rPr>
        <b/>
        <sz val="14"/>
        <color indexed="8"/>
        <rFont val="Calibri"/>
        <family val="2"/>
      </rPr>
      <t xml:space="preserve"> In Thousands )</t>
    </r>
  </si>
  <si>
    <t>% against Original Estimates</t>
  </si>
  <si>
    <t>096: 2235: 02: 796: 16 (SCW-4 Juvenile Branch Create One Observation Home at Valsad- (C.S.S.)</t>
  </si>
  <si>
    <t>Non Plan 2015-16</t>
  </si>
  <si>
    <t>Year 2015-16 : Statement 1 (A) Non Plan</t>
  </si>
  <si>
    <t>Provision 2015-16</t>
  </si>
  <si>
    <t>095 : 2235 : 02 : 200 : 03 ( SCW- Cash Assistance to Infirm and Old Aged persons(Antyodaya) GIA to Others)</t>
  </si>
  <si>
    <t>Expenditure for the Month : December - 2015</t>
  </si>
  <si>
    <t>Grant Allocation April - 15 to Jan - 15</t>
  </si>
  <si>
    <t>Expenditure Dece - 15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</si>
</sst>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7000447]0"/>
    <numFmt numFmtId="177" formatCode="0;[Red]0"/>
    <numFmt numFmtId="178" formatCode="0.0;[Red]0.0"/>
    <numFmt numFmtId="179" formatCode="0.00;[Red]0.00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-7000447]0.00"/>
    <numFmt numFmtId="187" formatCode="[$-7000447]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6"/>
      <color indexed="12"/>
      <name val="Calibri"/>
      <family val="2"/>
    </font>
    <font>
      <u val="single"/>
      <sz val="14"/>
      <color indexed="12"/>
      <name val="Calibri"/>
      <family val="2"/>
    </font>
    <font>
      <b/>
      <sz val="20"/>
      <color indexed="8"/>
      <name val="Calibri"/>
      <family val="2"/>
    </font>
    <font>
      <u val="single"/>
      <sz val="18"/>
      <color indexed="12"/>
      <name val="Calibri"/>
      <family val="2"/>
    </font>
    <font>
      <b/>
      <u val="single"/>
      <sz val="18"/>
      <color indexed="12"/>
      <name val="Calibri"/>
      <family val="2"/>
    </font>
    <font>
      <sz val="14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u val="single"/>
      <sz val="16"/>
      <color theme="10"/>
      <name val="Calibri"/>
      <family val="2"/>
    </font>
    <font>
      <u val="single"/>
      <sz val="14"/>
      <color theme="10"/>
      <name val="Calibri"/>
      <family val="2"/>
    </font>
    <font>
      <b/>
      <sz val="20"/>
      <color theme="1"/>
      <name val="Calibri"/>
      <family val="2"/>
    </font>
    <font>
      <u val="single"/>
      <sz val="18"/>
      <color theme="10"/>
      <name val="Calibri"/>
      <family val="2"/>
    </font>
    <font>
      <b/>
      <u val="single"/>
      <sz val="18"/>
      <color theme="10"/>
      <name val="Calibri"/>
      <family val="2"/>
    </font>
    <font>
      <b/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179" fontId="53" fillId="0" borderId="0" xfId="0" applyNumberFormat="1" applyFont="1" applyFill="1" applyBorder="1" applyAlignment="1">
      <alignment vertical="center"/>
    </xf>
    <xf numFmtId="179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right" vertical="center"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179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4" fillId="0" borderId="11" xfId="0" applyFont="1" applyFill="1" applyBorder="1" applyAlignment="1">
      <alignment horizontal="left" vertical="center" wrapText="1"/>
    </xf>
    <xf numFmtId="2" fontId="54" fillId="0" borderId="11" xfId="0" applyNumberFormat="1" applyFont="1" applyFill="1" applyBorder="1" applyAlignment="1">
      <alignment vertical="center"/>
    </xf>
    <xf numFmtId="179" fontId="54" fillId="0" borderId="11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right"/>
    </xf>
    <xf numFmtId="177" fontId="54" fillId="0" borderId="11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/>
    </xf>
    <xf numFmtId="179" fontId="57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177" fontId="57" fillId="0" borderId="11" xfId="0" applyNumberFormat="1" applyFont="1" applyFill="1" applyBorder="1" applyAlignment="1">
      <alignment vertical="center"/>
    </xf>
    <xf numFmtId="179" fontId="57" fillId="0" borderId="11" xfId="0" applyNumberFormat="1" applyFont="1" applyFill="1" applyBorder="1" applyAlignment="1">
      <alignment vertical="center"/>
    </xf>
    <xf numFmtId="2" fontId="57" fillId="0" borderId="11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177" fontId="59" fillId="0" borderId="11" xfId="0" applyNumberFormat="1" applyFont="1" applyFill="1" applyBorder="1" applyAlignment="1">
      <alignment vertical="center"/>
    </xf>
    <xf numFmtId="179" fontId="59" fillId="0" borderId="11" xfId="0" applyNumberFormat="1" applyFont="1" applyFill="1" applyBorder="1" applyAlignment="1">
      <alignment vertical="center"/>
    </xf>
    <xf numFmtId="2" fontId="59" fillId="0" borderId="11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60" fillId="0" borderId="0" xfId="53" applyFont="1" applyFill="1" applyAlignment="1" applyProtection="1">
      <alignment horizontal="right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 horizontal="left" vertical="center"/>
    </xf>
    <xf numFmtId="179" fontId="55" fillId="0" borderId="10" xfId="0" applyNumberFormat="1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61" fillId="0" borderId="10" xfId="53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right" vertical="center" wrapText="1"/>
    </xf>
    <xf numFmtId="0" fontId="53" fillId="0" borderId="12" xfId="0" applyFont="1" applyFill="1" applyBorder="1" applyAlignment="1">
      <alignment horizontal="center" vertical="center"/>
    </xf>
    <xf numFmtId="179" fontId="53" fillId="0" borderId="12" xfId="0" applyNumberFormat="1" applyFont="1" applyFill="1" applyBorder="1" applyAlignment="1">
      <alignment vertical="center"/>
    </xf>
    <xf numFmtId="0" fontId="60" fillId="0" borderId="0" xfId="53" applyFont="1" applyFill="1" applyAlignment="1" applyProtection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4" fillId="0" borderId="10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/>
    </xf>
    <xf numFmtId="179" fontId="53" fillId="0" borderId="13" xfId="0" applyNumberFormat="1" applyFont="1" applyFill="1" applyBorder="1" applyAlignment="1">
      <alignment vertical="center"/>
    </xf>
    <xf numFmtId="179" fontId="53" fillId="0" borderId="0" xfId="0" applyNumberFormat="1" applyFont="1" applyFill="1" applyAlignment="1">
      <alignment/>
    </xf>
    <xf numFmtId="179" fontId="53" fillId="0" borderId="10" xfId="0" applyNumberFormat="1" applyFont="1" applyFill="1" applyBorder="1" applyAlignment="1">
      <alignment vertical="center"/>
    </xf>
    <xf numFmtId="177" fontId="54" fillId="0" borderId="0" xfId="0" applyNumberFormat="1" applyFont="1" applyFill="1" applyAlignment="1">
      <alignment/>
    </xf>
    <xf numFmtId="0" fontId="63" fillId="0" borderId="10" xfId="53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>
      <alignment horizontal="right" vertical="center"/>
    </xf>
    <xf numFmtId="0" fontId="64" fillId="0" borderId="10" xfId="53" applyFont="1" applyFill="1" applyBorder="1" applyAlignment="1" applyProtection="1">
      <alignment horizontal="center" vertical="center" wrapText="1"/>
      <protection/>
    </xf>
    <xf numFmtId="2" fontId="54" fillId="0" borderId="0" xfId="0" applyNumberFormat="1" applyFont="1" applyFill="1" applyAlignment="1">
      <alignment/>
    </xf>
    <xf numFmtId="177" fontId="54" fillId="0" borderId="10" xfId="0" applyNumberFormat="1" applyFont="1" applyFill="1" applyBorder="1" applyAlignment="1">
      <alignment vertical="center"/>
    </xf>
    <xf numFmtId="177" fontId="55" fillId="0" borderId="10" xfId="0" applyNumberFormat="1" applyFont="1" applyFill="1" applyBorder="1" applyAlignment="1">
      <alignment vertical="center"/>
    </xf>
    <xf numFmtId="177" fontId="53" fillId="0" borderId="12" xfId="0" applyNumberFormat="1" applyFont="1" applyFill="1" applyBorder="1" applyAlignment="1">
      <alignment vertical="center"/>
    </xf>
    <xf numFmtId="177" fontId="53" fillId="0" borderId="13" xfId="0" applyNumberFormat="1" applyFont="1" applyFill="1" applyBorder="1" applyAlignment="1">
      <alignment vertical="center"/>
    </xf>
    <xf numFmtId="177" fontId="53" fillId="0" borderId="14" xfId="0" applyNumberFormat="1" applyFont="1" applyFill="1" applyBorder="1" applyAlignment="1">
      <alignment vertical="center"/>
    </xf>
    <xf numFmtId="177" fontId="53" fillId="0" borderId="10" xfId="0" applyNumberFormat="1" applyFont="1" applyFill="1" applyBorder="1" applyAlignment="1">
      <alignment vertical="center"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 horizontal="right" vertical="center" wrapText="1"/>
    </xf>
    <xf numFmtId="177" fontId="54" fillId="0" borderId="17" xfId="0" applyNumberFormat="1" applyFont="1" applyFill="1" applyBorder="1" applyAlignment="1">
      <alignment vertical="center"/>
    </xf>
    <xf numFmtId="179" fontId="54" fillId="0" borderId="17" xfId="0" applyNumberFormat="1" applyFont="1" applyFill="1" applyBorder="1" applyAlignment="1">
      <alignment vertical="center"/>
    </xf>
    <xf numFmtId="179" fontId="53" fillId="0" borderId="11" xfId="0" applyNumberFormat="1" applyFont="1" applyFill="1" applyBorder="1" applyAlignment="1">
      <alignment vertical="center"/>
    </xf>
    <xf numFmtId="0" fontId="53" fillId="0" borderId="13" xfId="0" applyFont="1" applyFill="1" applyBorder="1" applyAlignment="1">
      <alignment horizontal="right" vertical="center"/>
    </xf>
    <xf numFmtId="177" fontId="53" fillId="0" borderId="11" xfId="0" applyNumberFormat="1" applyFont="1" applyFill="1" applyBorder="1" applyAlignment="1">
      <alignment vertical="center"/>
    </xf>
    <xf numFmtId="177" fontId="3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right" vertical="center" wrapText="1"/>
    </xf>
    <xf numFmtId="0" fontId="53" fillId="0" borderId="18" xfId="0" applyFont="1" applyFill="1" applyBorder="1" applyAlignment="1">
      <alignment horizontal="right" vertical="center" wrapText="1"/>
    </xf>
    <xf numFmtId="177" fontId="53" fillId="0" borderId="18" xfId="0" applyNumberFormat="1" applyFont="1" applyFill="1" applyBorder="1" applyAlignment="1">
      <alignment vertical="center"/>
    </xf>
    <xf numFmtId="179" fontId="53" fillId="0" borderId="18" xfId="0" applyNumberFormat="1" applyFont="1" applyFill="1" applyBorder="1" applyAlignment="1">
      <alignment vertical="center"/>
    </xf>
    <xf numFmtId="0" fontId="53" fillId="0" borderId="13" xfId="0" applyFont="1" applyFill="1" applyBorder="1" applyAlignment="1">
      <alignment horizontal="right" vertical="center" wrapText="1"/>
    </xf>
    <xf numFmtId="179" fontId="54" fillId="0" borderId="12" xfId="0" applyNumberFormat="1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53" fillId="0" borderId="19" xfId="0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2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workbookViewId="0" topLeftCell="A28">
      <selection activeCell="B34" sqref="B34"/>
    </sheetView>
  </sheetViews>
  <sheetFormatPr defaultColWidth="9.140625" defaultRowHeight="15"/>
  <cols>
    <col min="1" max="1" width="7.28125" style="11" customWidth="1"/>
    <col min="2" max="2" width="60.7109375" style="11" customWidth="1"/>
    <col min="3" max="3" width="15.7109375" style="11" customWidth="1"/>
    <col min="4" max="4" width="16.8515625" style="11" customWidth="1"/>
    <col min="5" max="5" width="16.421875" style="11" customWidth="1"/>
    <col min="6" max="6" width="15.7109375" style="11" customWidth="1"/>
    <col min="7" max="7" width="15.140625" style="11" customWidth="1"/>
    <col min="8" max="8" width="9.140625" style="11" customWidth="1"/>
    <col min="9" max="9" width="9.8515625" style="11" bestFit="1" customWidth="1"/>
    <col min="10" max="16384" width="9.140625" style="11" customWidth="1"/>
  </cols>
  <sheetData>
    <row r="1" spans="1:7" s="8" customFormat="1" ht="24.75" customHeight="1">
      <c r="A1" s="7" t="s">
        <v>66</v>
      </c>
      <c r="C1" s="7"/>
      <c r="D1" s="7"/>
      <c r="E1" s="7"/>
      <c r="F1" s="7"/>
      <c r="G1" s="9"/>
    </row>
    <row r="2" spans="1:7" s="10" customFormat="1" ht="31.5" customHeight="1">
      <c r="A2" s="78" t="s">
        <v>67</v>
      </c>
      <c r="B2" s="78"/>
      <c r="C2" s="78"/>
      <c r="D2" s="78"/>
      <c r="E2" s="78"/>
      <c r="F2" s="78"/>
      <c r="G2" s="78"/>
    </row>
    <row r="3" spans="1:7" s="10" customFormat="1" ht="31.5" customHeight="1">
      <c r="A3" s="78" t="s">
        <v>58</v>
      </c>
      <c r="B3" s="78"/>
      <c r="C3" s="78"/>
      <c r="D3" s="78"/>
      <c r="E3" s="78"/>
      <c r="F3" s="78"/>
      <c r="G3" s="78"/>
    </row>
    <row r="4" spans="1:7" s="10" customFormat="1" ht="30" customHeight="1">
      <c r="A4" s="78" t="s">
        <v>31</v>
      </c>
      <c r="B4" s="78"/>
      <c r="C4" s="78"/>
      <c r="D4" s="78"/>
      <c r="E4" s="78"/>
      <c r="F4" s="78"/>
      <c r="G4" s="78"/>
    </row>
    <row r="5" spans="1:7" s="10" customFormat="1" ht="30" customHeight="1">
      <c r="A5" s="78" t="s">
        <v>70</v>
      </c>
      <c r="B5" s="78"/>
      <c r="C5" s="78"/>
      <c r="D5" s="78"/>
      <c r="E5" s="78"/>
      <c r="F5" s="78"/>
      <c r="G5" s="78"/>
    </row>
    <row r="6" spans="1:7" s="10" customFormat="1" ht="28.5" customHeight="1">
      <c r="A6" s="79" t="s">
        <v>38</v>
      </c>
      <c r="B6" s="79"/>
      <c r="C6" s="79"/>
      <c r="D6" s="79"/>
      <c r="E6" s="79"/>
      <c r="F6" s="79"/>
      <c r="G6" s="79"/>
    </row>
    <row r="7" spans="1:7" ht="18.75">
      <c r="A7" s="81" t="s">
        <v>62</v>
      </c>
      <c r="B7" s="81"/>
      <c r="C7" s="81"/>
      <c r="D7" s="81"/>
      <c r="E7" s="81"/>
      <c r="F7" s="81"/>
      <c r="G7" s="81"/>
    </row>
    <row r="8" spans="1:7" s="8" customFormat="1" ht="91.5" customHeight="1">
      <c r="A8" s="34" t="s">
        <v>35</v>
      </c>
      <c r="B8" s="34" t="s">
        <v>33</v>
      </c>
      <c r="C8" s="34" t="s">
        <v>68</v>
      </c>
      <c r="D8" s="34" t="s">
        <v>71</v>
      </c>
      <c r="E8" s="34" t="s">
        <v>72</v>
      </c>
      <c r="F8" s="34" t="s">
        <v>64</v>
      </c>
      <c r="G8" s="34" t="s">
        <v>34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10" customFormat="1" ht="24" customHeight="1">
      <c r="A10" s="22"/>
      <c r="B10" s="53" t="s">
        <v>52</v>
      </c>
      <c r="C10" s="23"/>
      <c r="D10" s="23"/>
      <c r="E10" s="23"/>
      <c r="F10" s="23"/>
      <c r="G10" s="23"/>
    </row>
    <row r="11" spans="1:7" ht="24" customHeight="1">
      <c r="A11" s="15">
        <v>1</v>
      </c>
      <c r="B11" s="47" t="s">
        <v>6</v>
      </c>
      <c r="C11" s="57">
        <f>'92 Non Plan'!C12</f>
        <v>28710</v>
      </c>
      <c r="D11" s="57">
        <f>'92 Non Plan'!D12</f>
        <v>23290</v>
      </c>
      <c r="E11" s="57">
        <f>'92 Non Plan'!E12</f>
        <v>14311</v>
      </c>
      <c r="F11" s="14">
        <f aca="true" t="shared" si="0" ref="F11:F20">100*E11/C11</f>
        <v>49.84674329501916</v>
      </c>
      <c r="G11" s="14">
        <f>100*E11/D11</f>
        <v>61.44697294976385</v>
      </c>
    </row>
    <row r="12" spans="1:7" ht="24" customHeight="1">
      <c r="A12" s="15">
        <v>2</v>
      </c>
      <c r="B12" s="47" t="s">
        <v>5</v>
      </c>
      <c r="C12" s="57">
        <f>'92 Non Plan'!C18</f>
        <v>455447</v>
      </c>
      <c r="D12" s="57">
        <f>'92 Non Plan'!D18</f>
        <v>353294</v>
      </c>
      <c r="E12" s="57">
        <f>'92 Non Plan'!E18</f>
        <v>284253</v>
      </c>
      <c r="F12" s="14">
        <f t="shared" si="0"/>
        <v>62.41187229249506</v>
      </c>
      <c r="G12" s="14">
        <f aca="true" t="shared" si="1" ref="G12:G17">100*E12/D12</f>
        <v>80.4579189004059</v>
      </c>
    </row>
    <row r="13" spans="1:7" ht="24" customHeight="1">
      <c r="A13" s="15">
        <v>3</v>
      </c>
      <c r="B13" s="47" t="s">
        <v>7</v>
      </c>
      <c r="C13" s="57">
        <f>'92 Non Plan'!C22</f>
        <v>14182</v>
      </c>
      <c r="D13" s="57">
        <f>'92 Non Plan'!D22</f>
        <v>13076</v>
      </c>
      <c r="E13" s="57">
        <f>'92 Non Plan'!E22</f>
        <v>8470</v>
      </c>
      <c r="F13" s="14">
        <f t="shared" si="0"/>
        <v>59.72359328726555</v>
      </c>
      <c r="G13" s="14">
        <f t="shared" si="1"/>
        <v>64.77516059957173</v>
      </c>
    </row>
    <row r="14" spans="1:7" ht="24" customHeight="1">
      <c r="A14" s="15">
        <v>4</v>
      </c>
      <c r="B14" s="47" t="s">
        <v>8</v>
      </c>
      <c r="C14" s="57">
        <f>'92 Non Plan'!C25</f>
        <v>12625</v>
      </c>
      <c r="D14" s="57">
        <f>'92 Non Plan'!D25</f>
        <v>12625</v>
      </c>
      <c r="E14" s="57">
        <f>'92 Non Plan'!E25</f>
        <v>8950</v>
      </c>
      <c r="F14" s="14">
        <f t="shared" si="0"/>
        <v>70.89108910891089</v>
      </c>
      <c r="G14" s="14">
        <f t="shared" si="1"/>
        <v>70.89108910891089</v>
      </c>
    </row>
    <row r="15" spans="1:7" ht="24" customHeight="1">
      <c r="A15" s="15">
        <v>5</v>
      </c>
      <c r="B15" s="47" t="s">
        <v>10</v>
      </c>
      <c r="C15" s="57">
        <f>'92 Non Plan'!C29</f>
        <v>7042</v>
      </c>
      <c r="D15" s="57">
        <f>'92 Non Plan'!D29</f>
        <v>5915</v>
      </c>
      <c r="E15" s="57">
        <f>'92 Non Plan'!E29</f>
        <v>2497</v>
      </c>
      <c r="F15" s="14">
        <f t="shared" si="0"/>
        <v>35.458676512354444</v>
      </c>
      <c r="G15" s="14">
        <f t="shared" si="1"/>
        <v>42.214708368554525</v>
      </c>
    </row>
    <row r="16" spans="1:7" ht="24" customHeight="1">
      <c r="A16" s="15">
        <v>6</v>
      </c>
      <c r="B16" s="47" t="s">
        <v>12</v>
      </c>
      <c r="C16" s="57">
        <f>'92 Non Plan'!C32</f>
        <v>369410</v>
      </c>
      <c r="D16" s="57">
        <f>'92 Non Plan'!D32</f>
        <v>324690</v>
      </c>
      <c r="E16" s="57">
        <f>'92 Non Plan'!E32</f>
        <v>166494</v>
      </c>
      <c r="F16" s="14">
        <f t="shared" si="0"/>
        <v>45.07024715086219</v>
      </c>
      <c r="G16" s="14">
        <f t="shared" si="1"/>
        <v>51.277834241892265</v>
      </c>
    </row>
    <row r="17" spans="1:7" ht="24" customHeight="1" thickBot="1">
      <c r="A17" s="15">
        <v>7</v>
      </c>
      <c r="B17" s="47" t="s">
        <v>13</v>
      </c>
      <c r="C17" s="57">
        <f>'92 Non Plan'!C35</f>
        <v>49510</v>
      </c>
      <c r="D17" s="57">
        <f>'92 Non Plan'!D35</f>
        <v>49510</v>
      </c>
      <c r="E17" s="57">
        <f>'92 Non Plan'!E35</f>
        <v>34494</v>
      </c>
      <c r="F17" s="14">
        <f t="shared" si="0"/>
        <v>69.67077358109472</v>
      </c>
      <c r="G17" s="14">
        <f t="shared" si="1"/>
        <v>69.67077358109472</v>
      </c>
    </row>
    <row r="18" spans="1:7" s="1" customFormat="1" ht="27" customHeight="1" thickBot="1" thickTop="1">
      <c r="A18" s="15"/>
      <c r="B18" s="54" t="s">
        <v>53</v>
      </c>
      <c r="C18" s="59">
        <f>SUM(C11:C17)</f>
        <v>936926</v>
      </c>
      <c r="D18" s="59">
        <f>SUM(D11:D17)</f>
        <v>782400</v>
      </c>
      <c r="E18" s="59">
        <f>SUM(E11:E17)</f>
        <v>519469</v>
      </c>
      <c r="F18" s="42">
        <f t="shared" si="0"/>
        <v>55.44397316330212</v>
      </c>
      <c r="G18" s="42">
        <f>100*E18/D18</f>
        <v>66.39429959100204</v>
      </c>
    </row>
    <row r="19" spans="1:7" ht="24" customHeight="1" thickBot="1" thickTop="1">
      <c r="A19" s="15">
        <v>8</v>
      </c>
      <c r="B19" s="11" t="s">
        <v>29</v>
      </c>
      <c r="C19" s="57">
        <f>'92 Non Plan'!C41</f>
        <v>19510</v>
      </c>
      <c r="D19" s="57">
        <f>'92 Non Plan'!D41</f>
        <v>14623</v>
      </c>
      <c r="E19" s="57">
        <f>'92 Non Plan'!E41</f>
        <v>14623</v>
      </c>
      <c r="F19" s="14">
        <f t="shared" si="0"/>
        <v>74.95130702203998</v>
      </c>
      <c r="G19" s="77">
        <f>100*E19/D19</f>
        <v>100</v>
      </c>
    </row>
    <row r="20" spans="1:7" s="1" customFormat="1" ht="25.5" customHeight="1" thickBot="1" thickTop="1">
      <c r="A20" s="15"/>
      <c r="B20" s="54" t="s">
        <v>61</v>
      </c>
      <c r="C20" s="59">
        <f>C18+C19</f>
        <v>956436</v>
      </c>
      <c r="D20" s="59">
        <f>D18+D19</f>
        <v>797023</v>
      </c>
      <c r="E20" s="59">
        <f>E18+E19</f>
        <v>534092</v>
      </c>
      <c r="F20" s="42">
        <f t="shared" si="0"/>
        <v>55.8418963736204</v>
      </c>
      <c r="G20" s="42">
        <f>100*E20/D20</f>
        <v>67.01086417832359</v>
      </c>
    </row>
    <row r="21" spans="1:7" ht="21" customHeight="1" thickTop="1">
      <c r="A21" s="15"/>
      <c r="B21" s="17"/>
      <c r="C21" s="21"/>
      <c r="D21" s="21"/>
      <c r="E21" s="21"/>
      <c r="F21" s="19"/>
      <c r="G21" s="18"/>
    </row>
    <row r="22" spans="1:7" s="10" customFormat="1" ht="23.25" customHeight="1">
      <c r="A22" s="24"/>
      <c r="B22" s="53" t="s">
        <v>54</v>
      </c>
      <c r="C22" s="25"/>
      <c r="D22" s="25"/>
      <c r="E22" s="25"/>
      <c r="F22" s="26"/>
      <c r="G22" s="27"/>
    </row>
    <row r="23" spans="1:7" ht="24" customHeight="1">
      <c r="A23" s="15">
        <v>9</v>
      </c>
      <c r="B23" s="11" t="s">
        <v>5</v>
      </c>
      <c r="C23" s="57">
        <f>'95 Non Plan '!C12</f>
        <v>50</v>
      </c>
      <c r="D23" s="57">
        <f>'95 Non Plan '!D12</f>
        <v>50</v>
      </c>
      <c r="E23" s="57">
        <f>'95 Non Plan '!E12</f>
        <v>7</v>
      </c>
      <c r="F23" s="14">
        <f>100*E23/C23</f>
        <v>14</v>
      </c>
      <c r="G23" s="14">
        <f>100*E23/D23</f>
        <v>14</v>
      </c>
    </row>
    <row r="24" spans="1:7" ht="24" customHeight="1" thickBot="1">
      <c r="A24" s="15">
        <v>10</v>
      </c>
      <c r="B24" s="47" t="s">
        <v>12</v>
      </c>
      <c r="C24" s="66">
        <f>'95 Non Plan '!C15</f>
        <v>7500</v>
      </c>
      <c r="D24" s="66">
        <f>'95 Non Plan '!D15</f>
        <v>6241</v>
      </c>
      <c r="E24" s="66">
        <f>'95 Non Plan '!E15</f>
        <v>3733</v>
      </c>
      <c r="F24" s="14">
        <f>100*E24/C24</f>
        <v>49.77333333333333</v>
      </c>
      <c r="G24" s="14">
        <f>100*E24/D24</f>
        <v>59.81413235058484</v>
      </c>
    </row>
    <row r="25" spans="1:7" s="1" customFormat="1" ht="27" customHeight="1" thickBot="1" thickTop="1">
      <c r="A25" s="16"/>
      <c r="B25" s="69" t="s">
        <v>55</v>
      </c>
      <c r="C25" s="59">
        <f>SUM(C23:C24)</f>
        <v>7550</v>
      </c>
      <c r="D25" s="59">
        <f>SUM(D23:D24)</f>
        <v>6291</v>
      </c>
      <c r="E25" s="59">
        <f>SUM(E23:E24)</f>
        <v>3740</v>
      </c>
      <c r="F25" s="42">
        <f>100*E25/C25</f>
        <v>49.5364238410596</v>
      </c>
      <c r="G25" s="42">
        <f>100*E25/D25</f>
        <v>59.45000794786203</v>
      </c>
    </row>
    <row r="26" spans="1:8" ht="23.25" customHeight="1" thickTop="1">
      <c r="A26" s="15"/>
      <c r="B26" s="17"/>
      <c r="C26" s="21"/>
      <c r="D26" s="21"/>
      <c r="E26" s="21"/>
      <c r="F26" s="19"/>
      <c r="G26" s="18"/>
      <c r="H26" s="20"/>
    </row>
    <row r="27" spans="1:7" s="32" customFormat="1" ht="23.25" customHeight="1">
      <c r="A27" s="28"/>
      <c r="B27" s="55" t="s">
        <v>56</v>
      </c>
      <c r="C27" s="29"/>
      <c r="D27" s="29"/>
      <c r="E27" s="29"/>
      <c r="F27" s="30"/>
      <c r="G27" s="31"/>
    </row>
    <row r="28" spans="1:7" ht="24" customHeight="1" thickBot="1">
      <c r="A28" s="15">
        <v>11</v>
      </c>
      <c r="B28" s="11" t="s">
        <v>16</v>
      </c>
      <c r="C28" s="57">
        <f>'96 Non Plan '!C16</f>
        <v>91358</v>
      </c>
      <c r="D28" s="57">
        <f>'96 Non Plan '!D16</f>
        <v>68529</v>
      </c>
      <c r="E28" s="57">
        <f>'96 Non Plan '!E16</f>
        <v>26006</v>
      </c>
      <c r="F28" s="14">
        <f>100*E28/C28</f>
        <v>28.466034720549924</v>
      </c>
      <c r="G28" s="14">
        <f>100*E28/D28</f>
        <v>37.94889754702389</v>
      </c>
    </row>
    <row r="29" spans="1:7" s="1" customFormat="1" ht="27" customHeight="1" thickBot="1" thickTop="1">
      <c r="A29" s="16"/>
      <c r="B29" s="54" t="s">
        <v>57</v>
      </c>
      <c r="C29" s="59">
        <f>SUM(C28)</f>
        <v>91358</v>
      </c>
      <c r="D29" s="59">
        <f>SUM(D28)</f>
        <v>68529</v>
      </c>
      <c r="E29" s="59">
        <f>SUM(E28)</f>
        <v>26006</v>
      </c>
      <c r="F29" s="42">
        <f>100*E29/C29</f>
        <v>28.466034720549924</v>
      </c>
      <c r="G29" s="42">
        <f>100*E29/D29</f>
        <v>37.94889754702389</v>
      </c>
    </row>
    <row r="30" spans="1:7" ht="23.25" customHeight="1" thickBot="1" thickTop="1">
      <c r="A30" s="15"/>
      <c r="B30" s="17"/>
      <c r="C30" s="21"/>
      <c r="D30" s="21"/>
      <c r="E30" s="21"/>
      <c r="F30" s="19"/>
      <c r="G30" s="18"/>
    </row>
    <row r="31" spans="1:7" s="1" customFormat="1" ht="27" customHeight="1" thickBot="1" thickTop="1">
      <c r="A31" s="16"/>
      <c r="B31" s="41" t="s">
        <v>48</v>
      </c>
      <c r="C31" s="59">
        <f>C20+C25+C29</f>
        <v>1055344</v>
      </c>
      <c r="D31" s="59">
        <f>D20+D25+D29</f>
        <v>871843</v>
      </c>
      <c r="E31" s="59">
        <f>E20+E25+E29</f>
        <v>563838</v>
      </c>
      <c r="F31" s="42">
        <f>100*E31/C31</f>
        <v>53.42693946239331</v>
      </c>
      <c r="G31" s="42">
        <f>100*E31/D31</f>
        <v>64.67196502122515</v>
      </c>
    </row>
    <row r="32" ht="19.5" thickTop="1"/>
  </sheetData>
  <sheetProtection/>
  <mergeCells count="6">
    <mergeCell ref="A2:G2"/>
    <mergeCell ref="A5:G5"/>
    <mergeCell ref="A7:G7"/>
    <mergeCell ref="A6:G6"/>
    <mergeCell ref="A4:G4"/>
    <mergeCell ref="A3:G3"/>
  </mergeCells>
  <hyperlinks>
    <hyperlink ref="B10" location="'92 Non Plan'!A1" display="Demand No.  92  NP"/>
    <hyperlink ref="B22" location="'95 Non Plan '!A1" display="Demand No.  95  NP"/>
    <hyperlink ref="B27" location="'96 Non Plan '!A1" display="Demand No.  96  NP"/>
    <hyperlink ref="B13" location="'92_NP_102'!A1" display="102  :  Child Welfare"/>
    <hyperlink ref="B14" location="'92_NP_104'!A1" display="104  :  Welfare of Aged, Infirm and Destitute "/>
    <hyperlink ref="B15" location="'92_NP_106'!A1" display="106  :  Correctional Services"/>
    <hyperlink ref="B16" location="'92_NP_200'!A1" display="200  :  Other Programme"/>
    <hyperlink ref="B17" location="'92_NP_800'!A1" display="800  :  Other Expenditure"/>
    <hyperlink ref="E14" location="dd" display="dd"/>
    <hyperlink ref="B19" location="'92_NP_2049'!A1" display="2049  :  Interest of G.P.F"/>
    <hyperlink ref="B24" location="'92_NP_200'!A1" display="200  :  Other Programme"/>
  </hyperlinks>
  <printOptions horizontalCentered="1"/>
  <pageMargins left="0.5" right="0.5" top="1" bottom="1" header="0" footer="0.5"/>
  <pageSetup fitToHeight="1" fitToWidth="1" horizontalDpi="600" verticalDpi="600" orientation="portrait" paperSize="9" scale="62" r:id="rId1"/>
  <headerFooter>
    <oddFooter>&amp;C&amp;Z&amp;F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SheetLayoutView="100" workbookViewId="0" topLeftCell="A49">
      <selection activeCell="E42" sqref="E42"/>
    </sheetView>
  </sheetViews>
  <sheetFormatPr defaultColWidth="9.140625" defaultRowHeight="15"/>
  <cols>
    <col min="1" max="1" width="7.28125" style="11" customWidth="1"/>
    <col min="2" max="2" width="60.7109375" style="11" customWidth="1"/>
    <col min="3" max="3" width="15.7109375" style="11" customWidth="1"/>
    <col min="4" max="4" width="18.00390625" style="11" customWidth="1"/>
    <col min="5" max="5" width="16.7109375" style="11" customWidth="1"/>
    <col min="6" max="7" width="15.7109375" style="11" customWidth="1"/>
    <col min="8" max="16384" width="9.140625" style="11" customWidth="1"/>
  </cols>
  <sheetData>
    <row r="1" spans="1:7" s="8" customFormat="1" ht="24.75" customHeight="1">
      <c r="A1" s="7" t="str">
        <f>Summary!A1</f>
        <v>Non Plan 2015-16</v>
      </c>
      <c r="C1" s="7"/>
      <c r="D1" s="7"/>
      <c r="E1" s="7"/>
      <c r="F1" s="7"/>
      <c r="G1" s="33"/>
    </row>
    <row r="2" spans="1:7" s="10" customFormat="1" ht="33" customHeight="1">
      <c r="A2" s="78" t="str">
        <f>Summary!A2</f>
        <v>Year 2015-16 : Statement 1 (A) Non Plan</v>
      </c>
      <c r="B2" s="78"/>
      <c r="C2" s="78"/>
      <c r="D2" s="78"/>
      <c r="E2" s="78"/>
      <c r="F2" s="78"/>
      <c r="G2" s="78"/>
    </row>
    <row r="3" spans="1:7" s="10" customFormat="1" ht="33" customHeight="1">
      <c r="A3" s="78" t="s">
        <v>58</v>
      </c>
      <c r="B3" s="78"/>
      <c r="C3" s="78"/>
      <c r="D3" s="78"/>
      <c r="E3" s="78"/>
      <c r="F3" s="78"/>
      <c r="G3" s="78"/>
    </row>
    <row r="4" spans="1:7" s="10" customFormat="1" ht="33" customHeight="1">
      <c r="A4" s="78" t="s">
        <v>31</v>
      </c>
      <c r="B4" s="78"/>
      <c r="C4" s="78"/>
      <c r="D4" s="78"/>
      <c r="E4" s="78"/>
      <c r="F4" s="78"/>
      <c r="G4" s="78"/>
    </row>
    <row r="5" spans="1:7" s="10" customFormat="1" ht="33" customHeight="1">
      <c r="A5" s="78" t="str">
        <f>Summary!A5</f>
        <v>Expenditure for the Month : December - 2015</v>
      </c>
      <c r="B5" s="78"/>
      <c r="C5" s="78"/>
      <c r="D5" s="78"/>
      <c r="E5" s="78"/>
      <c r="F5" s="78"/>
      <c r="G5" s="78"/>
    </row>
    <row r="6" spans="1:7" s="10" customFormat="1" ht="33" customHeight="1">
      <c r="A6" s="78" t="s">
        <v>32</v>
      </c>
      <c r="B6" s="78"/>
      <c r="C6" s="78"/>
      <c r="D6" s="78"/>
      <c r="E6" s="78"/>
      <c r="F6" s="78"/>
      <c r="G6" s="78"/>
    </row>
    <row r="7" spans="1:7" ht="18.75">
      <c r="A7" s="81" t="s">
        <v>63</v>
      </c>
      <c r="B7" s="81"/>
      <c r="C7" s="81"/>
      <c r="D7" s="81"/>
      <c r="E7" s="81"/>
      <c r="F7" s="81"/>
      <c r="G7" s="81"/>
    </row>
    <row r="8" spans="1:7" s="8" customFormat="1" ht="91.5" customHeight="1">
      <c r="A8" s="34" t="s">
        <v>35</v>
      </c>
      <c r="B8" s="34" t="s">
        <v>33</v>
      </c>
      <c r="C8" s="34" t="str">
        <f>Summary!C8</f>
        <v>Provision 2015-16</v>
      </c>
      <c r="D8" s="34" t="str">
        <f>Summary!D8</f>
        <v>Grant Allocation April - 15 to Jan - 15</v>
      </c>
      <c r="E8" s="34" t="str">
        <f>Summary!E8</f>
        <v>Expenditure Dece - 15</v>
      </c>
      <c r="F8" s="34" t="str">
        <f>Summary!F8</f>
        <v>% against Original Estimates</v>
      </c>
      <c r="G8" s="34" t="s">
        <v>34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38" customFormat="1" ht="24" customHeight="1">
      <c r="A10" s="35"/>
      <c r="B10" s="36" t="s">
        <v>6</v>
      </c>
      <c r="C10" s="37"/>
      <c r="D10" s="37"/>
      <c r="E10" s="37"/>
      <c r="F10" s="37"/>
      <c r="G10" s="37"/>
    </row>
    <row r="11" spans="1:11" ht="45" customHeight="1">
      <c r="A11" s="15">
        <v>1</v>
      </c>
      <c r="B11" s="39" t="s">
        <v>0</v>
      </c>
      <c r="C11" s="57">
        <v>28710</v>
      </c>
      <c r="D11" s="57">
        <v>23290</v>
      </c>
      <c r="E11" s="57">
        <v>14311</v>
      </c>
      <c r="F11" s="14">
        <f>100*E11/C11</f>
        <v>49.84674329501916</v>
      </c>
      <c r="G11" s="14">
        <f>100*E11/D11</f>
        <v>61.44697294976385</v>
      </c>
      <c r="I11" s="56"/>
      <c r="J11" s="56"/>
      <c r="K11" s="56"/>
    </row>
    <row r="12" spans="1:7" ht="21.75" customHeight="1">
      <c r="A12" s="15"/>
      <c r="B12" s="72" t="s">
        <v>39</v>
      </c>
      <c r="C12" s="62">
        <f>SUM(C11)</f>
        <v>28710</v>
      </c>
      <c r="D12" s="62">
        <f>SUM(D11)</f>
        <v>23290</v>
      </c>
      <c r="E12" s="62">
        <f>SUM(E11)</f>
        <v>14311</v>
      </c>
      <c r="F12" s="51">
        <f>100*E12/C12</f>
        <v>49.84674329501916</v>
      </c>
      <c r="G12" s="51">
        <f>100*E12/D12</f>
        <v>61.44697294976385</v>
      </c>
    </row>
    <row r="13" spans="1:7" s="38" customFormat="1" ht="24" customHeight="1">
      <c r="A13" s="35"/>
      <c r="B13" s="36" t="s">
        <v>5</v>
      </c>
      <c r="C13" s="58"/>
      <c r="D13" s="58"/>
      <c r="E13" s="58"/>
      <c r="F13" s="14"/>
      <c r="G13" s="37"/>
    </row>
    <row r="14" spans="1:7" ht="45" customHeight="1">
      <c r="A14" s="15">
        <v>2</v>
      </c>
      <c r="B14" s="39" t="s">
        <v>1</v>
      </c>
      <c r="C14" s="57">
        <v>400</v>
      </c>
      <c r="D14" s="57">
        <v>300</v>
      </c>
      <c r="E14" s="57">
        <v>24</v>
      </c>
      <c r="F14" s="14">
        <f>100*E14/C14</f>
        <v>6</v>
      </c>
      <c r="G14" s="14">
        <f>100*E14/D14</f>
        <v>8</v>
      </c>
    </row>
    <row r="15" spans="1:7" ht="63.75" customHeight="1">
      <c r="A15" s="15">
        <v>3</v>
      </c>
      <c r="B15" s="39" t="s">
        <v>2</v>
      </c>
      <c r="C15" s="57">
        <v>750</v>
      </c>
      <c r="D15" s="57">
        <v>550</v>
      </c>
      <c r="E15" s="57">
        <v>0</v>
      </c>
      <c r="F15" s="14">
        <f>100*E15/C15</f>
        <v>0</v>
      </c>
      <c r="G15" s="14">
        <v>0</v>
      </c>
    </row>
    <row r="16" spans="1:7" ht="45" customHeight="1">
      <c r="A16" s="15">
        <v>4</v>
      </c>
      <c r="B16" s="39" t="s">
        <v>3</v>
      </c>
      <c r="C16" s="57">
        <v>445297</v>
      </c>
      <c r="D16" s="57">
        <v>344784</v>
      </c>
      <c r="E16" s="57">
        <v>278354</v>
      </c>
      <c r="F16" s="14">
        <f>100*E16/C16</f>
        <v>62.50974068992156</v>
      </c>
      <c r="G16" s="14">
        <f>100*E16/D16</f>
        <v>80.73286463408975</v>
      </c>
    </row>
    <row r="17" spans="1:7" ht="45" customHeight="1">
      <c r="A17" s="15">
        <v>5</v>
      </c>
      <c r="B17" s="39" t="s">
        <v>4</v>
      </c>
      <c r="C17" s="57">
        <v>9000</v>
      </c>
      <c r="D17" s="57">
        <v>7660</v>
      </c>
      <c r="E17" s="57">
        <v>5875</v>
      </c>
      <c r="F17" s="14">
        <f>100*E17/C17</f>
        <v>65.27777777777777</v>
      </c>
      <c r="G17" s="14">
        <f>100*E17/D17</f>
        <v>76.69712793733682</v>
      </c>
    </row>
    <row r="18" spans="1:7" ht="21.75" customHeight="1">
      <c r="A18" s="15"/>
      <c r="B18" s="72" t="s">
        <v>40</v>
      </c>
      <c r="C18" s="62">
        <f>SUM(C14:C17)</f>
        <v>455447</v>
      </c>
      <c r="D18" s="62">
        <f>SUM(D14:D17)</f>
        <v>353294</v>
      </c>
      <c r="E18" s="62">
        <f>SUM(E14:E17)</f>
        <v>284253</v>
      </c>
      <c r="F18" s="51">
        <f>100*E18/C18</f>
        <v>62.41187229249506</v>
      </c>
      <c r="G18" s="51">
        <f>100*E18/D18</f>
        <v>80.4579189004059</v>
      </c>
    </row>
    <row r="19" spans="1:7" s="38" customFormat="1" ht="24" customHeight="1">
      <c r="A19" s="35"/>
      <c r="B19" s="36" t="s">
        <v>7</v>
      </c>
      <c r="C19" s="58"/>
      <c r="D19" s="58"/>
      <c r="E19" s="58"/>
      <c r="F19" s="14"/>
      <c r="G19" s="37"/>
    </row>
    <row r="20" spans="1:7" ht="69" customHeight="1">
      <c r="A20" s="15">
        <v>6</v>
      </c>
      <c r="B20" s="39" t="s">
        <v>59</v>
      </c>
      <c r="C20" s="57">
        <v>0</v>
      </c>
      <c r="D20" s="57">
        <v>0</v>
      </c>
      <c r="E20" s="57">
        <v>0</v>
      </c>
      <c r="F20" s="14">
        <v>0</v>
      </c>
      <c r="G20" s="14">
        <v>0</v>
      </c>
    </row>
    <row r="21" spans="1:7" ht="69" customHeight="1">
      <c r="A21" s="15">
        <v>7</v>
      </c>
      <c r="B21" s="39" t="s">
        <v>21</v>
      </c>
      <c r="C21" s="57">
        <v>14182</v>
      </c>
      <c r="D21" s="57">
        <v>13076</v>
      </c>
      <c r="E21" s="57">
        <v>8470</v>
      </c>
      <c r="F21" s="14">
        <f>100*E21/C21</f>
        <v>59.72359328726555</v>
      </c>
      <c r="G21" s="14">
        <f>100*E21/D21</f>
        <v>64.77516059957173</v>
      </c>
    </row>
    <row r="22" spans="1:7" ht="21.75" customHeight="1">
      <c r="A22" s="15"/>
      <c r="B22" s="72" t="s">
        <v>41</v>
      </c>
      <c r="C22" s="62">
        <f>SUM(C20:C21)</f>
        <v>14182</v>
      </c>
      <c r="D22" s="62">
        <f>SUM(D20:D21)</f>
        <v>13076</v>
      </c>
      <c r="E22" s="62">
        <f>SUM(E20:E21)</f>
        <v>8470</v>
      </c>
      <c r="F22" s="51">
        <f>100*E22/C22</f>
        <v>59.72359328726555</v>
      </c>
      <c r="G22" s="51">
        <f>100*E22/D22</f>
        <v>64.77516059957173</v>
      </c>
    </row>
    <row r="23" spans="1:7" s="38" customFormat="1" ht="24" customHeight="1">
      <c r="A23" s="35"/>
      <c r="B23" s="36" t="s">
        <v>8</v>
      </c>
      <c r="C23" s="58"/>
      <c r="D23" s="58"/>
      <c r="E23" s="58"/>
      <c r="F23" s="14"/>
      <c r="G23" s="37"/>
    </row>
    <row r="24" spans="1:7" ht="51.75" customHeight="1">
      <c r="A24" s="15">
        <v>8</v>
      </c>
      <c r="B24" s="39" t="s">
        <v>9</v>
      </c>
      <c r="C24" s="57">
        <v>12625</v>
      </c>
      <c r="D24" s="57">
        <v>12625</v>
      </c>
      <c r="E24" s="57">
        <v>8950</v>
      </c>
      <c r="F24" s="14">
        <f>100*E24/C24</f>
        <v>70.89108910891089</v>
      </c>
      <c r="G24" s="14">
        <f>100*E24/D24</f>
        <v>70.89108910891089</v>
      </c>
    </row>
    <row r="25" spans="1:7" ht="21.75" customHeight="1">
      <c r="A25" s="15"/>
      <c r="B25" s="72" t="s">
        <v>42</v>
      </c>
      <c r="C25" s="62">
        <f>SUM(C24)</f>
        <v>12625</v>
      </c>
      <c r="D25" s="62">
        <f>SUM(D24)</f>
        <v>12625</v>
      </c>
      <c r="E25" s="62">
        <f>SUM(E24)</f>
        <v>8950</v>
      </c>
      <c r="F25" s="51">
        <f>100*E25/C25</f>
        <v>70.89108910891089</v>
      </c>
      <c r="G25" s="51">
        <f>100*E25/D25</f>
        <v>70.89108910891089</v>
      </c>
    </row>
    <row r="26" spans="1:7" s="38" customFormat="1" ht="24" customHeight="1">
      <c r="A26" s="35"/>
      <c r="B26" s="36" t="s">
        <v>10</v>
      </c>
      <c r="C26" s="58"/>
      <c r="D26" s="58"/>
      <c r="E26" s="58"/>
      <c r="F26" s="14"/>
      <c r="G26" s="37"/>
    </row>
    <row r="27" spans="1:7" ht="59.25" customHeight="1">
      <c r="A27" s="15">
        <v>9</v>
      </c>
      <c r="B27" s="39" t="s">
        <v>22</v>
      </c>
      <c r="C27" s="57">
        <v>1400</v>
      </c>
      <c r="D27" s="57">
        <v>1400</v>
      </c>
      <c r="E27" s="57">
        <v>265</v>
      </c>
      <c r="F27" s="14">
        <f>100*E27/C27</f>
        <v>18.928571428571427</v>
      </c>
      <c r="G27" s="14">
        <f aca="true" t="shared" si="0" ref="G27:G32">100*E27/D27</f>
        <v>18.928571428571427</v>
      </c>
    </row>
    <row r="28" spans="1:7" ht="72" customHeight="1">
      <c r="A28" s="15">
        <v>10</v>
      </c>
      <c r="B28" s="39" t="s">
        <v>11</v>
      </c>
      <c r="C28" s="57">
        <v>5642</v>
      </c>
      <c r="D28" s="57">
        <v>4515</v>
      </c>
      <c r="E28" s="57">
        <v>2232</v>
      </c>
      <c r="F28" s="14">
        <f>100*E28/C28</f>
        <v>39.56043956043956</v>
      </c>
      <c r="G28" s="14">
        <f t="shared" si="0"/>
        <v>49.435215946843854</v>
      </c>
    </row>
    <row r="29" spans="1:7" ht="21.75" customHeight="1">
      <c r="A29" s="15"/>
      <c r="B29" s="72" t="s">
        <v>43</v>
      </c>
      <c r="C29" s="62">
        <f>SUM(C27:C28)</f>
        <v>7042</v>
      </c>
      <c r="D29" s="62">
        <f>SUM(D27:D28)</f>
        <v>5915</v>
      </c>
      <c r="E29" s="62">
        <f>SUM(E27:E28)</f>
        <v>2497</v>
      </c>
      <c r="F29" s="51">
        <f>100*E29/C29</f>
        <v>35.458676512354444</v>
      </c>
      <c r="G29" s="51">
        <f t="shared" si="0"/>
        <v>42.214708368554525</v>
      </c>
    </row>
    <row r="30" spans="1:7" s="38" customFormat="1" ht="24" customHeight="1">
      <c r="A30" s="35"/>
      <c r="B30" s="36" t="s">
        <v>12</v>
      </c>
      <c r="C30" s="58"/>
      <c r="D30" s="58"/>
      <c r="E30" s="58"/>
      <c r="F30" s="14"/>
      <c r="G30" s="37"/>
    </row>
    <row r="31" spans="1:7" ht="59.25" customHeight="1">
      <c r="A31" s="15">
        <v>11</v>
      </c>
      <c r="B31" s="39" t="s">
        <v>23</v>
      </c>
      <c r="C31" s="57">
        <v>369410</v>
      </c>
      <c r="D31" s="57">
        <v>324690</v>
      </c>
      <c r="E31" s="57">
        <v>166494</v>
      </c>
      <c r="F31" s="14">
        <f>100*E31/C31</f>
        <v>45.07024715086219</v>
      </c>
      <c r="G31" s="14">
        <f t="shared" si="0"/>
        <v>51.277834241892265</v>
      </c>
    </row>
    <row r="32" spans="1:7" ht="21.75" customHeight="1">
      <c r="A32" s="15"/>
      <c r="B32" s="72" t="s">
        <v>44</v>
      </c>
      <c r="C32" s="62">
        <f>SUM(C31)</f>
        <v>369410</v>
      </c>
      <c r="D32" s="62">
        <f>SUM(D31)</f>
        <v>324690</v>
      </c>
      <c r="E32" s="62">
        <f>SUM(E31)</f>
        <v>166494</v>
      </c>
      <c r="F32" s="51">
        <f>100*E32/C32</f>
        <v>45.07024715086219</v>
      </c>
      <c r="G32" s="51">
        <f t="shared" si="0"/>
        <v>51.277834241892265</v>
      </c>
    </row>
    <row r="33" spans="1:7" s="38" customFormat="1" ht="24" customHeight="1">
      <c r="A33" s="35"/>
      <c r="B33" s="36" t="s">
        <v>13</v>
      </c>
      <c r="C33" s="58"/>
      <c r="D33" s="58"/>
      <c r="E33" s="58"/>
      <c r="F33" s="14"/>
      <c r="G33" s="37"/>
    </row>
    <row r="34" spans="1:7" ht="59.25" customHeight="1">
      <c r="A34" s="15">
        <v>12</v>
      </c>
      <c r="B34" s="39" t="s">
        <v>14</v>
      </c>
      <c r="C34" s="57">
        <v>49510</v>
      </c>
      <c r="D34" s="57">
        <v>49510</v>
      </c>
      <c r="E34" s="57">
        <v>34494</v>
      </c>
      <c r="F34" s="14">
        <f>100*E34/C34</f>
        <v>69.67077358109472</v>
      </c>
      <c r="G34" s="14">
        <f>100*E34/D34</f>
        <v>69.67077358109472</v>
      </c>
    </row>
    <row r="35" spans="1:7" ht="21.75" customHeight="1">
      <c r="A35" s="15"/>
      <c r="B35" s="72" t="s">
        <v>45</v>
      </c>
      <c r="C35" s="62">
        <f>SUM(C34)</f>
        <v>49510</v>
      </c>
      <c r="D35" s="62">
        <f>SUM(D34)</f>
        <v>49510</v>
      </c>
      <c r="E35" s="62">
        <f>SUM(E34)</f>
        <v>34494</v>
      </c>
      <c r="F35" s="51">
        <f>100*E35/C35</f>
        <v>69.67077358109472</v>
      </c>
      <c r="G35" s="51">
        <f>100*E35/D35</f>
        <v>69.67077358109472</v>
      </c>
    </row>
    <row r="36" spans="1:7" ht="21.75" customHeight="1" thickBot="1">
      <c r="A36" s="15"/>
      <c r="B36" s="40"/>
      <c r="C36" s="57"/>
      <c r="D36" s="57"/>
      <c r="E36" s="57"/>
      <c r="F36" s="14"/>
      <c r="G36" s="14"/>
    </row>
    <row r="37" spans="1:7" s="1" customFormat="1" ht="27" customHeight="1" thickBot="1" thickTop="1">
      <c r="A37" s="16"/>
      <c r="B37" s="41" t="s">
        <v>24</v>
      </c>
      <c r="C37" s="59">
        <f>C12+C18+C22+C25+C29+C32+C35</f>
        <v>936926</v>
      </c>
      <c r="D37" s="59">
        <f>D12+D18+D22+D25+D29+D32+D35</f>
        <v>782400</v>
      </c>
      <c r="E37" s="59">
        <f>E12+E18+E22+E25+E29+E32+E35</f>
        <v>519469</v>
      </c>
      <c r="F37" s="42">
        <f>100*E37/C37</f>
        <v>55.44397316330212</v>
      </c>
      <c r="G37" s="42">
        <f>100*E37/D37</f>
        <v>66.39429959100204</v>
      </c>
    </row>
    <row r="38" spans="1:7" ht="19.5" thickTop="1">
      <c r="A38" s="64"/>
      <c r="B38" s="63"/>
      <c r="C38" s="63"/>
      <c r="D38" s="63"/>
      <c r="E38" s="63"/>
      <c r="F38" s="63"/>
      <c r="G38" s="63"/>
    </row>
    <row r="39" spans="1:7" s="38" customFormat="1" ht="24" customHeight="1">
      <c r="A39" s="35"/>
      <c r="B39" s="36" t="s">
        <v>29</v>
      </c>
      <c r="C39" s="58"/>
      <c r="D39" s="58"/>
      <c r="E39" s="58"/>
      <c r="F39" s="14"/>
      <c r="G39" s="37"/>
    </row>
    <row r="40" spans="1:7" ht="66.75" customHeight="1">
      <c r="A40" s="15">
        <v>13</v>
      </c>
      <c r="B40" s="39" t="s">
        <v>28</v>
      </c>
      <c r="C40" s="57">
        <v>19510</v>
      </c>
      <c r="D40" s="57">
        <v>14623</v>
      </c>
      <c r="E40" s="57">
        <v>14623</v>
      </c>
      <c r="F40" s="14">
        <f>100*E40/C40</f>
        <v>74.95130702203998</v>
      </c>
      <c r="G40" s="14">
        <f>100*E40/D40</f>
        <v>100</v>
      </c>
    </row>
    <row r="41" spans="1:7" ht="21.75" customHeight="1">
      <c r="A41" s="15"/>
      <c r="B41" s="72" t="s">
        <v>46</v>
      </c>
      <c r="C41" s="62">
        <f>SUM(C40)</f>
        <v>19510</v>
      </c>
      <c r="D41" s="62">
        <f>SUM(D40)</f>
        <v>14623</v>
      </c>
      <c r="E41" s="62">
        <f>SUM(E40)</f>
        <v>14623</v>
      </c>
      <c r="F41" s="51">
        <f>100*E41/C41</f>
        <v>74.95130702203998</v>
      </c>
      <c r="G41" s="51">
        <f>100*E41/D41</f>
        <v>100</v>
      </c>
    </row>
    <row r="42" spans="1:7" ht="21.75" customHeight="1" thickBot="1">
      <c r="A42" s="15"/>
      <c r="B42" s="65"/>
      <c r="C42" s="66"/>
      <c r="D42" s="66"/>
      <c r="E42" s="66"/>
      <c r="F42" s="67"/>
      <c r="G42" s="67"/>
    </row>
    <row r="43" spans="1:7" s="1" customFormat="1" ht="27" customHeight="1" thickBot="1" thickTop="1">
      <c r="A43" s="16"/>
      <c r="B43" s="41" t="s">
        <v>60</v>
      </c>
      <c r="C43" s="59">
        <f>C37+C41</f>
        <v>956436</v>
      </c>
      <c r="D43" s="59">
        <f>D37+D41</f>
        <v>797023</v>
      </c>
      <c r="E43" s="59">
        <f>E37+E41</f>
        <v>534092</v>
      </c>
      <c r="F43" s="42">
        <f>100*E43/C43</f>
        <v>55.8418963736204</v>
      </c>
      <c r="G43" s="42">
        <f>100*E43/D43</f>
        <v>67.01086417832359</v>
      </c>
    </row>
    <row r="44" ht="19.5" thickTop="1">
      <c r="E44" s="52">
        <f>E43+124-E41</f>
        <v>519593</v>
      </c>
    </row>
    <row r="45" ht="18.75">
      <c r="E45" s="52"/>
    </row>
  </sheetData>
  <sheetProtection/>
  <mergeCells count="6">
    <mergeCell ref="A7:G7"/>
    <mergeCell ref="A2:G2"/>
    <mergeCell ref="A5:G5"/>
    <mergeCell ref="A6:G6"/>
    <mergeCell ref="A4:G4"/>
    <mergeCell ref="A3:G3"/>
  </mergeCells>
  <hyperlinks>
    <hyperlink ref="B19" location="'92_NP_102'!A1" display="102  :  Child Welfare"/>
    <hyperlink ref="B23" location="'92_NP_104'!A1" display="104  :  Welfare of Aged, Infirm and Destitute "/>
    <hyperlink ref="B26" location="'92_NP_106'!A1" display="106  :  Correctional Services"/>
    <hyperlink ref="B30" location="'92_NP_200'!A1" display="200  :  Other Programme"/>
    <hyperlink ref="B33" location="'92_NP_800'!A1" display="800  :  Other Expenditure"/>
    <hyperlink ref="B11" location="'92_NP_001_01-SCW-01'!A1" display="092 : 2235 : 02 : 001 : 01 ( SCW-(1) Directorate of Social Defence ) "/>
    <hyperlink ref="B14" location="'92_NP_101_01-SCW-06'!A1" display="092 : 2235 : 02 : 101 : 01 ( SCW-6 Scholarship for physically handicapped Students ) "/>
    <hyperlink ref="B15" location="'92_NP_101_02-SCW-07'!A1" display="092 : 2235 : 02 : 101 : 02 ( SCW-7 Supply of prostence Educational and auditory aid,to the Handicapped. ) "/>
    <hyperlink ref="B16" location="'92_NP_101_03-SCW-08'!A1" display="092 : 2235 : 02 : 101 : 03 ( SCW-8 scheme for physically Handicapped. ) "/>
    <hyperlink ref="B17" location="'92_NP_101_05-SCW-14'!A1" display="092 : 2235 : 02 : 101 : 05 ( SCW-14 Home for Aged and intirm ) "/>
    <hyperlink ref="B20" location="'92_NP_102_04-SCW-10-A'!A1" display="092 : 2235 : 02 : 102 : 04 ( SCW-10-A Setting of machinary for implementation of Social legislation and social reform under Child Marraige Restrain Act. )  "/>
    <hyperlink ref="B24" location="'92_NP_104_02-SCW-39'!A1" display="092 : 2235 : 02 : 104 : 02 ( SCW-39 Welfare for Poor Destitute ) "/>
    <hyperlink ref="B27" location="'92_NP_106_01-SCW-24'!A1" display="092 : 2235 : 02 : 106 : 01 ( SCW-24-Welfare of Personers(Liason Service) in the Central Prison ) "/>
    <hyperlink ref="B28" location="'92_NP_106_02-SCW-18'!A1" display="092 : 2235 : 02 : 106 : 02 ( SCW-18-Implementation of International Year of Child Programme for Welfare of Children ) "/>
    <hyperlink ref="B31" location="'92_NP_200_01-SCW-34'!A1" display="092 : 2235 : 02 : 200 : 01 ( SCW-34 Cash Assistance to infirm and Aged persons(Antyodaya) ) "/>
    <hyperlink ref="B34" location="'92_NP_800_01-SCW-23'!A1" display="092 : 2235 : 02 : 800 : 01 ( SCW-23 Eradication of Beggery Rehabilitation programme for beggars ) "/>
    <hyperlink ref="B40" location="'92_NP_2049_01 - Interest on GPF'!A1" display="092 : 2049 : 60 : 101 : 01 ( Interest of G.P.F. to employees of Physically Handicapped Voluntary Institution ) "/>
    <hyperlink ref="B21" location="'92_NP_102_04-SCW-10-A'!A1" display="092 : 2235 : 02 : 102 : 04 ( SCW-10-A Setting of machinary for implementation of Social legislation and social reform under Child Marraige Restrain Act. )  "/>
    <hyperlink ref="B39" location="'92_NP_2049'!A1" display="2049  :  Interest of G.P.F"/>
  </hyperlinks>
  <printOptions horizontalCentered="1"/>
  <pageMargins left="0.5" right="0.5" top="0.5" bottom="0.5" header="0" footer="0.25"/>
  <pageSetup fitToHeight="1" fitToWidth="1" horizontalDpi="600" verticalDpi="600" orientation="portrait" paperSize="9" scale="51" r:id="rId1"/>
  <headerFooter>
    <oddFooter>&amp;C&amp;Z&amp;F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SheetLayoutView="100" zoomScalePageLayoutView="0" workbookViewId="0" topLeftCell="A10">
      <selection activeCell="E15" sqref="E15"/>
    </sheetView>
  </sheetViews>
  <sheetFormatPr defaultColWidth="9.140625" defaultRowHeight="15"/>
  <cols>
    <col min="1" max="1" width="9.140625" style="11" customWidth="1"/>
    <col min="2" max="2" width="60.7109375" style="11" customWidth="1"/>
    <col min="3" max="3" width="15.7109375" style="11" customWidth="1"/>
    <col min="4" max="5" width="16.7109375" style="11" customWidth="1"/>
    <col min="6" max="7" width="15.7109375" style="11" customWidth="1"/>
    <col min="8" max="16384" width="9.140625" style="11" customWidth="1"/>
  </cols>
  <sheetData>
    <row r="1" spans="1:7" s="8" customFormat="1" ht="27" customHeight="1">
      <c r="A1" s="7" t="str">
        <f>Summary!A1</f>
        <v>Non Plan 2015-16</v>
      </c>
      <c r="D1" s="7"/>
      <c r="E1" s="7"/>
      <c r="F1" s="7"/>
      <c r="G1" s="43"/>
    </row>
    <row r="2" spans="1:8" s="10" customFormat="1" ht="36.75" customHeight="1">
      <c r="A2" s="78" t="str">
        <f>Summary!A2</f>
        <v>Year 2015-16 : Statement 1 (A) Non Plan</v>
      </c>
      <c r="B2" s="78"/>
      <c r="C2" s="78"/>
      <c r="D2" s="78"/>
      <c r="E2" s="78"/>
      <c r="F2" s="78"/>
      <c r="G2" s="78"/>
      <c r="H2" s="44"/>
    </row>
    <row r="3" spans="1:8" s="10" customFormat="1" ht="36.75" customHeight="1">
      <c r="A3" s="78" t="s">
        <v>58</v>
      </c>
      <c r="B3" s="78"/>
      <c r="C3" s="78"/>
      <c r="D3" s="78"/>
      <c r="E3" s="78"/>
      <c r="F3" s="78"/>
      <c r="G3" s="78"/>
      <c r="H3" s="44"/>
    </row>
    <row r="4" spans="1:8" s="10" customFormat="1" ht="36.75" customHeight="1">
      <c r="A4" s="78" t="s">
        <v>31</v>
      </c>
      <c r="B4" s="78"/>
      <c r="C4" s="78"/>
      <c r="D4" s="78"/>
      <c r="E4" s="78"/>
      <c r="F4" s="78"/>
      <c r="G4" s="78"/>
      <c r="H4" s="44"/>
    </row>
    <row r="5" spans="1:8" s="10" customFormat="1" ht="36.75" customHeight="1">
      <c r="A5" s="78" t="str">
        <f>Summary!A5</f>
        <v>Expenditure for the Month : December - 2015</v>
      </c>
      <c r="B5" s="78"/>
      <c r="C5" s="78"/>
      <c r="D5" s="78"/>
      <c r="E5" s="78"/>
      <c r="F5" s="78"/>
      <c r="G5" s="78"/>
      <c r="H5" s="44"/>
    </row>
    <row r="6" spans="1:8" s="10" customFormat="1" ht="36.75" customHeight="1">
      <c r="A6" s="78" t="s">
        <v>36</v>
      </c>
      <c r="B6" s="78"/>
      <c r="C6" s="78"/>
      <c r="D6" s="78"/>
      <c r="E6" s="78"/>
      <c r="F6" s="78"/>
      <c r="G6" s="78"/>
      <c r="H6" s="44"/>
    </row>
    <row r="7" spans="1:8" ht="18.75">
      <c r="A7" s="80" t="s">
        <v>63</v>
      </c>
      <c r="B7" s="80"/>
      <c r="C7" s="80"/>
      <c r="D7" s="80"/>
      <c r="E7" s="80"/>
      <c r="F7" s="80"/>
      <c r="G7" s="80"/>
      <c r="H7" s="45"/>
    </row>
    <row r="8" spans="1:7" s="8" customFormat="1" ht="91.5" customHeight="1">
      <c r="A8" s="34" t="s">
        <v>35</v>
      </c>
      <c r="B8" s="34" t="s">
        <v>33</v>
      </c>
      <c r="C8" s="34" t="str">
        <f>'92 Non Plan'!C8</f>
        <v>Provision 2015-16</v>
      </c>
      <c r="D8" s="34" t="str">
        <f>'92 Non Plan'!D8</f>
        <v>Grant Allocation April - 15 to Jan - 15</v>
      </c>
      <c r="E8" s="34" t="str">
        <f>Summary!E8</f>
        <v>Expenditure Dece - 15</v>
      </c>
      <c r="F8" s="34" t="s">
        <v>64</v>
      </c>
      <c r="G8" s="34" t="s">
        <v>34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38" customFormat="1" ht="24" customHeight="1">
      <c r="A10" s="35"/>
      <c r="B10" s="36" t="s">
        <v>5</v>
      </c>
      <c r="C10" s="37"/>
      <c r="D10" s="37"/>
      <c r="E10" s="37"/>
      <c r="F10" s="37"/>
      <c r="G10" s="37"/>
    </row>
    <row r="11" spans="1:7" ht="75" customHeight="1">
      <c r="A11" s="15">
        <v>1</v>
      </c>
      <c r="B11" s="39" t="s">
        <v>15</v>
      </c>
      <c r="C11" s="57">
        <v>50</v>
      </c>
      <c r="D11" s="71">
        <v>50</v>
      </c>
      <c r="E11" s="57">
        <v>7</v>
      </c>
      <c r="F11" s="14">
        <f>100*E11/C11</f>
        <v>14</v>
      </c>
      <c r="G11" s="14">
        <f>100*E11/D11</f>
        <v>14</v>
      </c>
    </row>
    <row r="12" spans="1:7" ht="21.75" customHeight="1" thickBot="1">
      <c r="A12" s="15"/>
      <c r="B12" s="73" t="s">
        <v>40</v>
      </c>
      <c r="C12" s="74">
        <f>SUM(C11)</f>
        <v>50</v>
      </c>
      <c r="D12" s="74">
        <f>SUM(D11)</f>
        <v>50</v>
      </c>
      <c r="E12" s="74">
        <f>SUM(E11)</f>
        <v>7</v>
      </c>
      <c r="F12" s="75">
        <f>100*E12/C12</f>
        <v>14</v>
      </c>
      <c r="G12" s="75">
        <f>100*E12/D12</f>
        <v>14</v>
      </c>
    </row>
    <row r="13" spans="1:7" s="38" customFormat="1" ht="24" customHeight="1" thickTop="1">
      <c r="A13" s="35"/>
      <c r="B13" s="36" t="s">
        <v>12</v>
      </c>
      <c r="C13" s="37"/>
      <c r="D13" s="37"/>
      <c r="E13" s="37"/>
      <c r="F13" s="37"/>
      <c r="G13" s="37"/>
    </row>
    <row r="14" spans="1:7" ht="75" customHeight="1">
      <c r="A14" s="15">
        <v>2</v>
      </c>
      <c r="B14" s="39" t="s">
        <v>69</v>
      </c>
      <c r="C14" s="57">
        <v>7500</v>
      </c>
      <c r="D14" s="71">
        <v>6241</v>
      </c>
      <c r="E14" s="57">
        <v>3733</v>
      </c>
      <c r="F14" s="14">
        <f>100*E14/C14</f>
        <v>49.77333333333333</v>
      </c>
      <c r="G14" s="14">
        <f>100*E14/D14</f>
        <v>59.81413235058484</v>
      </c>
    </row>
    <row r="15" spans="1:7" ht="21.75" customHeight="1" thickBot="1">
      <c r="A15" s="15"/>
      <c r="B15" s="73" t="s">
        <v>44</v>
      </c>
      <c r="C15" s="74">
        <f>SUM(C14)</f>
        <v>7500</v>
      </c>
      <c r="D15" s="74">
        <f>SUM(D14)</f>
        <v>6241</v>
      </c>
      <c r="E15" s="74">
        <f>SUM(E14)</f>
        <v>3733</v>
      </c>
      <c r="F15" s="75">
        <f>100*E15/C15</f>
        <v>49.77333333333333</v>
      </c>
      <c r="G15" s="75">
        <f>100*E15/D15</f>
        <v>59.81413235058484</v>
      </c>
    </row>
    <row r="16" spans="1:7" s="1" customFormat="1" ht="23.25" customHeight="1" thickBot="1" thickTop="1">
      <c r="A16" s="15"/>
      <c r="B16" s="48" t="s">
        <v>25</v>
      </c>
      <c r="C16" s="60">
        <f>C12+C15</f>
        <v>7550</v>
      </c>
      <c r="D16" s="60">
        <f>D12+D15</f>
        <v>6291</v>
      </c>
      <c r="E16" s="60">
        <f>E12+E15</f>
        <v>3740</v>
      </c>
      <c r="F16" s="49">
        <f>100*E16/C16</f>
        <v>49.5364238410596</v>
      </c>
      <c r="G16" s="49">
        <f>100*E16/D16</f>
        <v>59.45000794786203</v>
      </c>
    </row>
    <row r="17" spans="3:5" ht="19.5" thickTop="1">
      <c r="C17" s="52"/>
      <c r="D17" s="52"/>
      <c r="E17" s="52"/>
    </row>
  </sheetData>
  <sheetProtection/>
  <mergeCells count="6">
    <mergeCell ref="A2:G2"/>
    <mergeCell ref="A5:G5"/>
    <mergeCell ref="A6:G6"/>
    <mergeCell ref="A7:G7"/>
    <mergeCell ref="A4:G4"/>
    <mergeCell ref="A3:G3"/>
  </mergeCells>
  <hyperlinks>
    <hyperlink ref="A2:G2" location="Summary!A1" display="Social Defence Department, Gujarat State, Gandhinagar"/>
    <hyperlink ref="B10" location="'95_NP_101'!A1" display="101  :  Welfare of Physically Handicapped"/>
    <hyperlink ref="B11" location="'95_NP_101_01-SCW-06'!A1" display="095 : 2235 : 02 : 101 : 01 ( SCW-6 Scheduled Castes Sub-Plan Scholarships for Physically Handicapped Students. ) "/>
    <hyperlink ref="A4:G4" location="Summary!A1" display="Social Defence Department, Gujarat State, Gandhinagar"/>
    <hyperlink ref="A3:G3" location="Summary!A1" display="Social Defence Department, Gujarat State, Gandhinagar"/>
    <hyperlink ref="B14" location="'95_NP_101_01-SCW-06'!A1" display="095 : 2235 : 02 : 101 : 01 ( SCW-6 Scheduled Castes Sub-Plan Scholarships for Physically Handicapped Students. ) "/>
    <hyperlink ref="B13" location="'92_NP_200'!A1" display="200  :  Other Programme"/>
  </hyperlinks>
  <printOptions horizontalCentered="1"/>
  <pageMargins left="0.5" right="0.5" top="1" bottom="1" header="0" footer="0.5"/>
  <pageSetup fitToHeight="1" fitToWidth="1" horizontalDpi="600" verticalDpi="600" orientation="portrait" paperSize="9" scale="61" r:id="rId1"/>
  <headerFoot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9.140625" style="11" customWidth="1"/>
    <col min="2" max="2" width="62.00390625" style="11" customWidth="1"/>
    <col min="3" max="3" width="15.7109375" style="11" customWidth="1"/>
    <col min="4" max="4" width="16.421875" style="11" customWidth="1"/>
    <col min="5" max="5" width="17.28125" style="11" customWidth="1"/>
    <col min="6" max="7" width="15.7109375" style="11" customWidth="1"/>
    <col min="8" max="8" width="10.57421875" style="11" bestFit="1" customWidth="1"/>
    <col min="9" max="9" width="9.140625" style="11" customWidth="1"/>
    <col min="10" max="10" width="12.7109375" style="11" bestFit="1" customWidth="1"/>
    <col min="11" max="16384" width="9.140625" style="11" customWidth="1"/>
  </cols>
  <sheetData>
    <row r="1" spans="1:7" s="8" customFormat="1" ht="30" customHeight="1">
      <c r="A1" s="7" t="str">
        <f>Summary!A1</f>
        <v>Non Plan 2015-16</v>
      </c>
      <c r="D1" s="7"/>
      <c r="E1" s="7"/>
      <c r="F1" s="7"/>
      <c r="G1" s="43"/>
    </row>
    <row r="2" spans="1:8" s="10" customFormat="1" ht="36.75" customHeight="1">
      <c r="A2" s="78" t="str">
        <f>Summary!A2</f>
        <v>Year 2015-16 : Statement 1 (A) Non Plan</v>
      </c>
      <c r="B2" s="78"/>
      <c r="C2" s="78"/>
      <c r="D2" s="78"/>
      <c r="E2" s="78"/>
      <c r="F2" s="78"/>
      <c r="G2" s="78"/>
      <c r="H2" s="44"/>
    </row>
    <row r="3" spans="1:8" s="10" customFormat="1" ht="33" customHeight="1">
      <c r="A3" s="78" t="s">
        <v>58</v>
      </c>
      <c r="B3" s="78"/>
      <c r="C3" s="78"/>
      <c r="D3" s="78"/>
      <c r="E3" s="78"/>
      <c r="F3" s="78"/>
      <c r="G3" s="78"/>
      <c r="H3" s="44"/>
    </row>
    <row r="4" spans="1:8" s="10" customFormat="1" ht="36.75" customHeight="1">
      <c r="A4" s="78" t="s">
        <v>31</v>
      </c>
      <c r="B4" s="78"/>
      <c r="C4" s="78"/>
      <c r="D4" s="78"/>
      <c r="E4" s="78"/>
      <c r="F4" s="78"/>
      <c r="G4" s="78"/>
      <c r="H4" s="44"/>
    </row>
    <row r="5" spans="1:8" s="10" customFormat="1" ht="33.75" customHeight="1">
      <c r="A5" s="78" t="str">
        <f>Summary!A5</f>
        <v>Expenditure for the Month : December - 2015</v>
      </c>
      <c r="B5" s="78"/>
      <c r="C5" s="78"/>
      <c r="D5" s="78"/>
      <c r="E5" s="78"/>
      <c r="F5" s="78"/>
      <c r="G5" s="78"/>
      <c r="H5" s="44"/>
    </row>
    <row r="6" spans="1:8" s="10" customFormat="1" ht="32.25" customHeight="1">
      <c r="A6" s="78" t="s">
        <v>37</v>
      </c>
      <c r="B6" s="78"/>
      <c r="C6" s="78"/>
      <c r="D6" s="78"/>
      <c r="E6" s="78"/>
      <c r="F6" s="78"/>
      <c r="G6" s="78"/>
      <c r="H6" s="44"/>
    </row>
    <row r="7" spans="1:8" ht="18.75">
      <c r="A7" s="80" t="s">
        <v>63</v>
      </c>
      <c r="B7" s="80"/>
      <c r="C7" s="80"/>
      <c r="D7" s="80"/>
      <c r="E7" s="80"/>
      <c r="F7" s="80"/>
      <c r="G7" s="80"/>
      <c r="H7" s="45"/>
    </row>
    <row r="8" spans="1:7" s="8" customFormat="1" ht="91.5" customHeight="1">
      <c r="A8" s="34" t="s">
        <v>35</v>
      </c>
      <c r="B8" s="34" t="s">
        <v>33</v>
      </c>
      <c r="C8" s="34" t="str">
        <f>'95 Non Plan '!C8</f>
        <v>Provision 2015-16</v>
      </c>
      <c r="D8" s="34" t="str">
        <f>'95 Non Plan '!D8</f>
        <v>Grant Allocation April - 15 to Jan - 15</v>
      </c>
      <c r="E8" s="34" t="str">
        <f>Summary!E8</f>
        <v>Expenditure Dece - 15</v>
      </c>
      <c r="F8" s="34" t="s">
        <v>64</v>
      </c>
      <c r="G8" s="34" t="s">
        <v>34</v>
      </c>
    </row>
    <row r="9" spans="1:7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38" customFormat="1" ht="29.25" customHeight="1">
      <c r="A10" s="35"/>
      <c r="B10" s="46" t="s">
        <v>16</v>
      </c>
      <c r="C10" s="37"/>
      <c r="D10" s="37"/>
      <c r="E10" s="37"/>
      <c r="F10" s="37"/>
      <c r="G10" s="37"/>
    </row>
    <row r="11" spans="1:9" ht="28.5" customHeight="1">
      <c r="A11" s="15">
        <v>1</v>
      </c>
      <c r="B11" s="39" t="s">
        <v>30</v>
      </c>
      <c r="C11" s="57">
        <v>86875</v>
      </c>
      <c r="D11" s="57">
        <v>65162</v>
      </c>
      <c r="E11" s="57">
        <v>23353</v>
      </c>
      <c r="F11" s="14">
        <f aca="true" t="shared" si="0" ref="F11:F17">100*E11/C11</f>
        <v>26.88115107913669</v>
      </c>
      <c r="G11" s="14">
        <f aca="true" t="shared" si="1" ref="G11:G17">100*E11/D11</f>
        <v>35.83837205733403</v>
      </c>
      <c r="I11" s="52"/>
    </row>
    <row r="12" spans="1:7" ht="42.75" customHeight="1">
      <c r="A12" s="15">
        <v>2</v>
      </c>
      <c r="B12" s="39" t="s">
        <v>17</v>
      </c>
      <c r="C12" s="57">
        <v>2395</v>
      </c>
      <c r="D12" s="57">
        <v>1798</v>
      </c>
      <c r="E12" s="57">
        <v>1175</v>
      </c>
      <c r="F12" s="14">
        <f t="shared" si="0"/>
        <v>49.06054279749478</v>
      </c>
      <c r="G12" s="14">
        <f t="shared" si="1"/>
        <v>65.3503893214683</v>
      </c>
    </row>
    <row r="13" spans="1:7" ht="41.25" customHeight="1">
      <c r="A13" s="15">
        <v>3</v>
      </c>
      <c r="B13" s="39" t="s">
        <v>18</v>
      </c>
      <c r="C13" s="57">
        <v>50</v>
      </c>
      <c r="D13" s="57">
        <v>25</v>
      </c>
      <c r="E13" s="57">
        <v>4</v>
      </c>
      <c r="F13" s="14">
        <f t="shared" si="0"/>
        <v>8</v>
      </c>
      <c r="G13" s="14">
        <f t="shared" si="1"/>
        <v>16</v>
      </c>
    </row>
    <row r="14" spans="1:7" ht="63" customHeight="1">
      <c r="A14" s="15">
        <v>4</v>
      </c>
      <c r="B14" s="39" t="s">
        <v>19</v>
      </c>
      <c r="C14" s="57">
        <v>2038</v>
      </c>
      <c r="D14" s="57">
        <v>1544</v>
      </c>
      <c r="E14" s="57">
        <v>1474</v>
      </c>
      <c r="F14" s="14">
        <f t="shared" si="0"/>
        <v>72.32580961727183</v>
      </c>
      <c r="G14" s="14">
        <f t="shared" si="1"/>
        <v>95.46632124352331</v>
      </c>
    </row>
    <row r="15" spans="1:7" ht="48" customHeight="1" hidden="1">
      <c r="A15" s="15">
        <v>5</v>
      </c>
      <c r="B15" s="39" t="s">
        <v>65</v>
      </c>
      <c r="C15" s="66">
        <v>0</v>
      </c>
      <c r="D15" s="66">
        <v>0</v>
      </c>
      <c r="E15" s="66">
        <v>0</v>
      </c>
      <c r="F15" s="67">
        <v>0</v>
      </c>
      <c r="G15" s="67">
        <v>0</v>
      </c>
    </row>
    <row r="16" spans="1:7" ht="21.75" customHeight="1" thickBot="1">
      <c r="A16" s="15"/>
      <c r="B16" s="76" t="s">
        <v>47</v>
      </c>
      <c r="C16" s="62">
        <f>SUM(C11:C15)</f>
        <v>91358</v>
      </c>
      <c r="D16" s="62">
        <f>SUM(D11:D15)</f>
        <v>68529</v>
      </c>
      <c r="E16" s="62">
        <f>SUM(E11:E15)</f>
        <v>26006</v>
      </c>
      <c r="F16" s="51">
        <f t="shared" si="0"/>
        <v>28.466034720549924</v>
      </c>
      <c r="G16" s="51">
        <f t="shared" si="1"/>
        <v>37.94889754702389</v>
      </c>
    </row>
    <row r="17" spans="1:8" s="1" customFormat="1" ht="23.25" customHeight="1" thickBot="1" thickTop="1">
      <c r="A17" s="47"/>
      <c r="B17" s="48" t="s">
        <v>26</v>
      </c>
      <c r="C17" s="60">
        <f>C16</f>
        <v>91358</v>
      </c>
      <c r="D17" s="60">
        <f>D16</f>
        <v>68529</v>
      </c>
      <c r="E17" s="60">
        <f>E16</f>
        <v>26006</v>
      </c>
      <c r="F17" s="49">
        <f t="shared" si="0"/>
        <v>28.466034720549924</v>
      </c>
      <c r="G17" s="49">
        <f t="shared" si="1"/>
        <v>37.94889754702389</v>
      </c>
      <c r="H17" s="50"/>
    </row>
    <row r="18" spans="1:8" s="6" customFormat="1" ht="23.25" customHeight="1" thickTop="1">
      <c r="A18" s="2"/>
      <c r="B18" s="3"/>
      <c r="C18" s="4"/>
      <c r="D18" s="4"/>
      <c r="E18" s="4"/>
      <c r="F18" s="4"/>
      <c r="G18" s="4"/>
      <c r="H18" s="5"/>
    </row>
    <row r="19" spans="1:8" s="1" customFormat="1" ht="23.25" customHeight="1">
      <c r="A19" s="2"/>
      <c r="B19" s="3"/>
      <c r="C19" s="4"/>
      <c r="D19" s="4"/>
      <c r="E19" s="4"/>
      <c r="F19" s="4"/>
      <c r="G19" s="4"/>
      <c r="H19" s="5"/>
    </row>
    <row r="20" spans="1:8" s="6" customFormat="1" ht="27" customHeight="1">
      <c r="A20" s="87" t="s">
        <v>20</v>
      </c>
      <c r="B20" s="88"/>
      <c r="C20" s="88"/>
      <c r="D20" s="88"/>
      <c r="E20" s="88"/>
      <c r="F20" s="88"/>
      <c r="G20" s="89"/>
      <c r="H20" s="5"/>
    </row>
    <row r="21" spans="1:8" s="1" customFormat="1" ht="23.25" customHeight="1">
      <c r="A21" s="82" t="s">
        <v>49</v>
      </c>
      <c r="B21" s="83"/>
      <c r="C21" s="61">
        <f>'92 Non Plan'!C43</f>
        <v>956436</v>
      </c>
      <c r="D21" s="61">
        <f>'92 Non Plan'!D43</f>
        <v>797023</v>
      </c>
      <c r="E21" s="61">
        <f>'92 Non Plan'!E43</f>
        <v>534092</v>
      </c>
      <c r="F21" s="51">
        <f>100*E21/C21</f>
        <v>55.8418963736204</v>
      </c>
      <c r="G21" s="51">
        <f>100*E21/D21</f>
        <v>67.01086417832359</v>
      </c>
      <c r="H21" s="50"/>
    </row>
    <row r="22" spans="1:8" s="1" customFormat="1" ht="23.25" customHeight="1">
      <c r="A22" s="82" t="s">
        <v>50</v>
      </c>
      <c r="B22" s="83"/>
      <c r="C22" s="62">
        <f>'95 Non Plan '!C16</f>
        <v>7550</v>
      </c>
      <c r="D22" s="62">
        <f>'95 Non Plan '!D16</f>
        <v>6291</v>
      </c>
      <c r="E22" s="62">
        <f>'95 Non Plan '!E16</f>
        <v>3740</v>
      </c>
      <c r="F22" s="51">
        <f>100*E22/C22</f>
        <v>49.5364238410596</v>
      </c>
      <c r="G22" s="51">
        <f>100*E22/D22</f>
        <v>59.45000794786203</v>
      </c>
      <c r="H22" s="50"/>
    </row>
    <row r="23" spans="1:8" s="1" customFormat="1" ht="23.25" customHeight="1">
      <c r="A23" s="84" t="s">
        <v>51</v>
      </c>
      <c r="B23" s="85"/>
      <c r="C23" s="70">
        <f>C17</f>
        <v>91358</v>
      </c>
      <c r="D23" s="70">
        <f>D17</f>
        <v>68529</v>
      </c>
      <c r="E23" s="70">
        <f>E17</f>
        <v>26006</v>
      </c>
      <c r="F23" s="68">
        <f>100*E23/C23</f>
        <v>28.466034720549924</v>
      </c>
      <c r="G23" s="68">
        <f>100*E23/D23</f>
        <v>37.94889754702389</v>
      </c>
      <c r="H23" s="50"/>
    </row>
    <row r="24" spans="1:8" s="1" customFormat="1" ht="23.25" customHeight="1">
      <c r="A24" s="86" t="s">
        <v>27</v>
      </c>
      <c r="B24" s="86"/>
      <c r="C24" s="62">
        <f>SUM(C21:C23)</f>
        <v>1055344</v>
      </c>
      <c r="D24" s="62">
        <f>SUM(D21:D23)</f>
        <v>871843</v>
      </c>
      <c r="E24" s="62">
        <f>SUM(E21:E23)</f>
        <v>563838</v>
      </c>
      <c r="F24" s="51">
        <f>100*E24/C24</f>
        <v>53.42693946239331</v>
      </c>
      <c r="G24" s="51">
        <f>100*E24/D24</f>
        <v>64.67196502122515</v>
      </c>
      <c r="H24" s="50"/>
    </row>
  </sheetData>
  <sheetProtection/>
  <mergeCells count="11">
    <mergeCell ref="A2:G2"/>
    <mergeCell ref="A5:G5"/>
    <mergeCell ref="A6:G6"/>
    <mergeCell ref="A7:G7"/>
    <mergeCell ref="A20:G20"/>
    <mergeCell ref="A4:G4"/>
    <mergeCell ref="A3:G3"/>
    <mergeCell ref="A21:B21"/>
    <mergeCell ref="A22:B22"/>
    <mergeCell ref="A23:B23"/>
    <mergeCell ref="A24:B24"/>
  </mergeCells>
  <hyperlinks>
    <hyperlink ref="A2:G2" location="Summary!A1" display="Social Defence Department, Gujarat State, Gandhinagar"/>
    <hyperlink ref="B11" location="'96_NP_796_01-Antyodaya'!A1" display="096 : 2235 : 02 : 796 : 01 ( Antyodaya ) "/>
    <hyperlink ref="B12" location="'96_NP_796_05-SCW-08'!A1" display="096 : 2235 : 02 : 796 : 05 ( SCW-8 Scheme for Welfare of physically handicapped ) "/>
    <hyperlink ref="B13" location="'96_NP_796_11-SCW-06'!A1" display="096 : 2235 : 02 : 796 : 11 ( SCW-6-Scholarship for Physically handicapped ) "/>
    <hyperlink ref="B14" location="'96_NP_796_13-SCW-21'!A1" display="096 : 2235 : 02 : 796 : 13 ( SCW-21-Establishment of an institution under Children Act. and expansion of existing institution ) "/>
    <hyperlink ref="A4:G4" location="Summary!A1" display="Social Defence Department, Gujarat State, Gandhinagar"/>
    <hyperlink ref="A3:G3" location="Summary!A1" display="Social Defence Department, Gujarat State, Gandhinagar"/>
  </hyperlinks>
  <printOptions horizontalCentered="1"/>
  <pageMargins left="0.5" right="0.5" top="1" bottom="1" header="0" footer="0.5"/>
  <pageSetup fitToHeight="1" fitToWidth="1" horizontalDpi="600" verticalDpi="600" orientation="portrait" paperSize="9" scale="60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2016-01-08T10:50:28Z</cp:lastPrinted>
  <dcterms:created xsi:type="dcterms:W3CDTF">2001-12-31T19:06:00Z</dcterms:created>
  <dcterms:modified xsi:type="dcterms:W3CDTF">2016-01-08T11:10:09Z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